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<sst xmlns="http://schemas.openxmlformats.org/spreadsheetml/2006/main" count="870" uniqueCount="149">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</sst>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72752.59</v>
      </c>
      <c r="E7" s="40"/>
    </row>
    <row r="8" spans="2:5" ht="15.75" thickBot="1">
      <c r="B8" s="9"/>
      <c r="C8" s="6" t="s">
        <v>7</v>
      </c>
      <c r="D8" s="41"/>
      <c r="E8" s="42">
        <v>161699.17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313421.19</v>
      </c>
      <c r="E10" s="45">
        <v>312691.61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93170.18</v>
      </c>
      <c r="E14" s="45">
        <v>89556.47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406591.37</v>
      </c>
      <c r="E16" s="51">
        <f>E10+E11+E12+E13+E14+E15</f>
        <v>402248.07999999996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87061.72</v>
      </c>
      <c r="E18" s="45">
        <v>97439.37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87061.72</v>
      </c>
      <c r="E23" s="51">
        <f>E18+E19+E20+E21+E22</f>
        <v>97439.37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22190.8</v>
      </c>
      <c r="E25" s="45">
        <v>23139.230000000003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5489.68</v>
      </c>
      <c r="E29" s="50">
        <v>5864.83</v>
      </c>
    </row>
    <row r="30" spans="2:5" ht="15.75" thickBot="1">
      <c r="B30" s="16">
        <v>30000</v>
      </c>
      <c r="C30" s="15" t="s">
        <v>32</v>
      </c>
      <c r="D30" s="48">
        <f>D25+D26+D27+D28+D29</f>
        <v>27680.48</v>
      </c>
      <c r="E30" s="51">
        <f>E25+E26+E27+E28+E29</f>
        <v>29004.060000000005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175070.25999999998</v>
      </c>
      <c r="E33" s="59">
        <v>91757.11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26013.27</v>
      </c>
      <c r="E36" s="50">
        <v>26013.27</v>
      </c>
    </row>
    <row r="37" spans="2:5" ht="15.75" thickBot="1">
      <c r="B37" s="16">
        <v>40000</v>
      </c>
      <c r="C37" s="15" t="s">
        <v>40</v>
      </c>
      <c r="D37" s="48">
        <f>D32+D33+D34+D35+D36</f>
        <v>201083.52999999997</v>
      </c>
      <c r="E37" s="51">
        <f>E32+E33+E34+E35+E36</f>
        <v>117770.38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103532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103532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103532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103532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68347.31000000003</v>
      </c>
      <c r="E54" s="45">
        <v>68347.31000000003</v>
      </c>
    </row>
    <row r="55" spans="2:5" ht="15">
      <c r="B55" s="13">
        <v>90200</v>
      </c>
      <c r="C55" s="54" t="s">
        <v>62</v>
      </c>
      <c r="D55" s="61">
        <v>2866.8199999999997</v>
      </c>
      <c r="E55" s="62">
        <v>4403.65</v>
      </c>
    </row>
    <row r="56" spans="2:5" ht="15.75" thickBot="1">
      <c r="B56" s="16">
        <v>90000</v>
      </c>
      <c r="C56" s="15" t="s">
        <v>63</v>
      </c>
      <c r="D56" s="48">
        <f>D54+D55</f>
        <v>71214.13000000003</v>
      </c>
      <c r="E56" s="51">
        <f>E54+E55</f>
        <v>72750.96000000002</v>
      </c>
    </row>
    <row r="57" spans="2:5" ht="16.5" thickBot="1" thickTop="1">
      <c r="B57" s="109" t="s">
        <v>64</v>
      </c>
      <c r="C57" s="110"/>
      <c r="D57" s="52">
        <f>D16+D23+D30+D37+D43+D49+D52+D56</f>
        <v>1000695.2299999999</v>
      </c>
      <c r="E57" s="55">
        <f>E16+E23+E30+E37+E43+E49+E52+E56</f>
        <v>719212.8500000001</v>
      </c>
    </row>
    <row r="58" spans="2:5" ht="16.5" thickBot="1" thickTop="1">
      <c r="B58" s="109" t="s">
        <v>65</v>
      </c>
      <c r="C58" s="110"/>
      <c r="D58" s="52">
        <f>D57+D5+D6+D7+D8</f>
        <v>1073447.8199999998</v>
      </c>
      <c r="E58" s="55">
        <f>E57+E5+E6+E7+E8</f>
        <v>880912.0200000001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70941.01000000001</v>
      </c>
      <c r="E10" s="89">
        <v>0</v>
      </c>
      <c r="F10" s="90">
        <v>68073.77000000002</v>
      </c>
      <c r="G10" s="88"/>
      <c r="H10" s="89"/>
      <c r="I10" s="90"/>
      <c r="J10" s="97"/>
      <c r="K10" s="89"/>
      <c r="L10" s="101"/>
      <c r="M10" s="91">
        <v>0</v>
      </c>
      <c r="N10" s="89">
        <v>0</v>
      </c>
      <c r="O10" s="90">
        <v>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30023.59</v>
      </c>
      <c r="AF10" s="89">
        <v>0</v>
      </c>
      <c r="AG10" s="90">
        <v>30023.590000000004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100964.6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98097.36000000002</v>
      </c>
    </row>
    <row r="11" spans="2:76" ht="15">
      <c r="B11" s="13">
        <v>102</v>
      </c>
      <c r="C11" s="25" t="s">
        <v>92</v>
      </c>
      <c r="D11" s="88">
        <v>5822.5</v>
      </c>
      <c r="E11" s="89">
        <v>0</v>
      </c>
      <c r="F11" s="90">
        <v>5750.75</v>
      </c>
      <c r="G11" s="88"/>
      <c r="H11" s="89"/>
      <c r="I11" s="90"/>
      <c r="J11" s="97"/>
      <c r="K11" s="89"/>
      <c r="L11" s="101"/>
      <c r="M11" s="91">
        <v>0</v>
      </c>
      <c r="N11" s="89">
        <v>0</v>
      </c>
      <c r="O11" s="90">
        <v>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1998.3700000000001</v>
      </c>
      <c r="AF11" s="89">
        <v>0</v>
      </c>
      <c r="AG11" s="90">
        <v>1998.3699999999994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7820.87</v>
      </c>
      <c r="BW11" s="77">
        <f t="shared" si="1"/>
        <v>0</v>
      </c>
      <c r="BX11" s="79">
        <f t="shared" si="2"/>
        <v>7749.119999999999</v>
      </c>
    </row>
    <row r="12" spans="2:76" ht="15">
      <c r="B12" s="13">
        <v>103</v>
      </c>
      <c r="C12" s="25" t="s">
        <v>93</v>
      </c>
      <c r="D12" s="88">
        <v>76357.45999999999</v>
      </c>
      <c r="E12" s="89">
        <v>0</v>
      </c>
      <c r="F12" s="90">
        <v>59899.80000000002</v>
      </c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>
        <v>805.2</v>
      </c>
      <c r="P12" s="91">
        <v>5796.54</v>
      </c>
      <c r="Q12" s="89">
        <v>0</v>
      </c>
      <c r="R12" s="90">
        <v>6059.4</v>
      </c>
      <c r="S12" s="91">
        <v>0</v>
      </c>
      <c r="T12" s="89">
        <v>0</v>
      </c>
      <c r="U12" s="90">
        <v>0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48321.11</v>
      </c>
      <c r="AC12" s="89">
        <v>0</v>
      </c>
      <c r="AD12" s="90">
        <v>46777.39000000001</v>
      </c>
      <c r="AE12" s="91">
        <v>47133.01</v>
      </c>
      <c r="AF12" s="89">
        <v>0</v>
      </c>
      <c r="AG12" s="90">
        <v>47598.09</v>
      </c>
      <c r="AH12" s="91"/>
      <c r="AI12" s="89"/>
      <c r="AJ12" s="90"/>
      <c r="AK12" s="91">
        <v>11910.98</v>
      </c>
      <c r="AL12" s="89">
        <v>0</v>
      </c>
      <c r="AM12" s="90">
        <v>8940.3</v>
      </c>
      <c r="AN12" s="91"/>
      <c r="AO12" s="89"/>
      <c r="AP12" s="90"/>
      <c r="AQ12" s="91">
        <v>500</v>
      </c>
      <c r="AR12" s="89">
        <v>0</v>
      </c>
      <c r="AS12" s="90">
        <v>500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190019.1</v>
      </c>
      <c r="BW12" s="77">
        <f t="shared" si="1"/>
        <v>0</v>
      </c>
      <c r="BX12" s="79">
        <f t="shared" si="2"/>
        <v>170580.18</v>
      </c>
    </row>
    <row r="13" spans="2:76" ht="15">
      <c r="B13" s="13">
        <v>104</v>
      </c>
      <c r="C13" s="25" t="s">
        <v>19</v>
      </c>
      <c r="D13" s="88">
        <v>85958.83</v>
      </c>
      <c r="E13" s="89">
        <v>0</v>
      </c>
      <c r="F13" s="90">
        <v>94933.66</v>
      </c>
      <c r="G13" s="88"/>
      <c r="H13" s="89"/>
      <c r="I13" s="90"/>
      <c r="J13" s="97">
        <v>397</v>
      </c>
      <c r="K13" s="89">
        <v>0</v>
      </c>
      <c r="L13" s="101">
        <v>0</v>
      </c>
      <c r="M13" s="91">
        <v>28725.949999999997</v>
      </c>
      <c r="N13" s="89">
        <v>0</v>
      </c>
      <c r="O13" s="90">
        <v>28725.949999999997</v>
      </c>
      <c r="P13" s="91">
        <v>1050</v>
      </c>
      <c r="Q13" s="89">
        <v>0</v>
      </c>
      <c r="R13" s="90">
        <v>709</v>
      </c>
      <c r="S13" s="91"/>
      <c r="T13" s="89"/>
      <c r="U13" s="90"/>
      <c r="V13" s="91"/>
      <c r="W13" s="89"/>
      <c r="X13" s="90"/>
      <c r="Y13" s="91">
        <v>0</v>
      </c>
      <c r="Z13" s="89">
        <v>0</v>
      </c>
      <c r="AA13" s="90">
        <v>0</v>
      </c>
      <c r="AB13" s="91">
        <v>32751.000000000004</v>
      </c>
      <c r="AC13" s="89">
        <v>0</v>
      </c>
      <c r="AD13" s="90">
        <v>31029.699999999997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13186.32</v>
      </c>
      <c r="AL13" s="89">
        <v>0</v>
      </c>
      <c r="AM13" s="90">
        <v>13124.46</v>
      </c>
      <c r="AN13" s="91"/>
      <c r="AO13" s="89"/>
      <c r="AP13" s="90"/>
      <c r="AQ13" s="91">
        <v>980</v>
      </c>
      <c r="AR13" s="89">
        <v>0</v>
      </c>
      <c r="AS13" s="90">
        <v>1736.4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163049.1</v>
      </c>
      <c r="BW13" s="77">
        <f t="shared" si="1"/>
        <v>0</v>
      </c>
      <c r="BX13" s="79">
        <f t="shared" si="2"/>
        <v>170259.16999999998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5486.8</v>
      </c>
      <c r="BM16" s="89">
        <v>0</v>
      </c>
      <c r="BN16" s="90">
        <v>5486.8</v>
      </c>
      <c r="BO16" s="91"/>
      <c r="BP16" s="89"/>
      <c r="BQ16" s="90"/>
      <c r="BR16" s="97"/>
      <c r="BS16" s="89"/>
      <c r="BT16" s="101"/>
      <c r="BU16" s="76"/>
      <c r="BV16" s="85">
        <f t="shared" si="0"/>
        <v>5486.8</v>
      </c>
      <c r="BW16" s="77">
        <f t="shared" si="1"/>
        <v>0</v>
      </c>
      <c r="BX16" s="79">
        <f t="shared" si="2"/>
        <v>5486.8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525</v>
      </c>
      <c r="E18" s="89">
        <v>0</v>
      </c>
      <c r="F18" s="90">
        <v>500.18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525</v>
      </c>
      <c r="BW18" s="77">
        <f t="shared" si="1"/>
        <v>0</v>
      </c>
      <c r="BX18" s="79">
        <f t="shared" si="2"/>
        <v>500.18</v>
      </c>
    </row>
    <row r="19" spans="2:76" ht="15">
      <c r="B19" s="13">
        <v>110</v>
      </c>
      <c r="C19" s="25" t="s">
        <v>98</v>
      </c>
      <c r="D19" s="88">
        <v>13176</v>
      </c>
      <c r="E19" s="89">
        <v>0</v>
      </c>
      <c r="F19" s="90">
        <v>13078.4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>
        <v>425.17</v>
      </c>
      <c r="Z19" s="89">
        <v>0</v>
      </c>
      <c r="AA19" s="101">
        <v>425.17</v>
      </c>
      <c r="AB19" s="97"/>
      <c r="AC19" s="89"/>
      <c r="AD19" s="101"/>
      <c r="AE19" s="97">
        <v>868.47</v>
      </c>
      <c r="AF19" s="89">
        <v>0</v>
      </c>
      <c r="AG19" s="101">
        <v>868.47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14469.64</v>
      </c>
      <c r="BW19" s="77">
        <f t="shared" si="1"/>
        <v>0</v>
      </c>
      <c r="BX19" s="79">
        <f t="shared" si="2"/>
        <v>14372.039999999999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252780.8</v>
      </c>
      <c r="E20" s="78">
        <f t="shared" si="3"/>
        <v>0</v>
      </c>
      <c r="F20" s="79">
        <f t="shared" si="3"/>
        <v>242236.56000000003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397</v>
      </c>
      <c r="K20" s="78">
        <f t="shared" si="3"/>
        <v>0</v>
      </c>
      <c r="L20" s="77">
        <f t="shared" si="3"/>
        <v>0</v>
      </c>
      <c r="M20" s="98">
        <f t="shared" si="3"/>
        <v>28725.949999999997</v>
      </c>
      <c r="N20" s="78">
        <f t="shared" si="3"/>
        <v>0</v>
      </c>
      <c r="O20" s="77">
        <f t="shared" si="3"/>
        <v>29531.149999999998</v>
      </c>
      <c r="P20" s="98">
        <f t="shared" si="3"/>
        <v>6846.54</v>
      </c>
      <c r="Q20" s="78">
        <f t="shared" si="3"/>
        <v>0</v>
      </c>
      <c r="R20" s="77">
        <f t="shared" si="3"/>
        <v>6768.4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425.17</v>
      </c>
      <c r="Z20" s="78">
        <f t="shared" si="3"/>
        <v>0</v>
      </c>
      <c r="AA20" s="77">
        <f t="shared" si="3"/>
        <v>425.17</v>
      </c>
      <c r="AB20" s="98">
        <f t="shared" si="3"/>
        <v>81072.11</v>
      </c>
      <c r="AC20" s="78">
        <f t="shared" si="3"/>
        <v>0</v>
      </c>
      <c r="AD20" s="77">
        <f t="shared" si="3"/>
        <v>77807.09</v>
      </c>
      <c r="AE20" s="98">
        <f t="shared" si="3"/>
        <v>80023.44</v>
      </c>
      <c r="AF20" s="78">
        <f t="shared" si="3"/>
        <v>0</v>
      </c>
      <c r="AG20" s="77">
        <f t="shared" si="3"/>
        <v>80488.52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25097.3</v>
      </c>
      <c r="AL20" s="78">
        <f t="shared" si="3"/>
        <v>0</v>
      </c>
      <c r="AM20" s="77">
        <f t="shared" si="3"/>
        <v>22064.76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1480</v>
      </c>
      <c r="AR20" s="78">
        <f t="shared" si="3"/>
        <v>0</v>
      </c>
      <c r="AS20" s="77">
        <f t="shared" si="3"/>
        <v>2236.4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5486.8</v>
      </c>
      <c r="BM20" s="78">
        <f t="shared" si="3"/>
        <v>0</v>
      </c>
      <c r="BN20" s="77">
        <f t="shared" si="3"/>
        <v>5486.8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482335.11000000004</v>
      </c>
      <c r="BW20" s="77">
        <f>BW10+BW11+BW12+BW13+BW14+BW15+BW16+BW17+BW18+BW19</f>
        <v>0</v>
      </c>
      <c r="BX20" s="95">
        <f>BX10+BX11+BX12+BX13+BX14+BX15+BX16+BX17+BX18+BX19</f>
        <v>467044.85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25123.73</v>
      </c>
      <c r="E24" s="89">
        <v>0</v>
      </c>
      <c r="F24" s="90">
        <v>12302.119999999999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0</v>
      </c>
      <c r="AE24" s="97">
        <v>24593.370000000003</v>
      </c>
      <c r="AF24" s="89">
        <v>0</v>
      </c>
      <c r="AG24" s="101">
        <v>27389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50000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99717.1</v>
      </c>
      <c r="BW24" s="77">
        <f t="shared" si="4"/>
        <v>0</v>
      </c>
      <c r="BX24" s="79">
        <f t="shared" si="4"/>
        <v>39691.119999999995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19329.890000000003</v>
      </c>
      <c r="Z25" s="89">
        <v>0</v>
      </c>
      <c r="AA25" s="101">
        <v>0</v>
      </c>
      <c r="AB25" s="97"/>
      <c r="AC25" s="89"/>
      <c r="AD25" s="101"/>
      <c r="AE25" s="97">
        <v>58266</v>
      </c>
      <c r="AF25" s="89">
        <v>54502.44</v>
      </c>
      <c r="AG25" s="101">
        <v>108266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>
        <v>133459.9</v>
      </c>
      <c r="BA25" s="89">
        <v>0</v>
      </c>
      <c r="BB25" s="101">
        <v>11547.6</v>
      </c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211055.78999999998</v>
      </c>
      <c r="BW25" s="77">
        <f t="shared" si="4"/>
        <v>54502.44</v>
      </c>
      <c r="BX25" s="79">
        <f t="shared" si="4"/>
        <v>119813.6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25123.73</v>
      </c>
      <c r="E28" s="78">
        <f t="shared" si="5"/>
        <v>0</v>
      </c>
      <c r="F28" s="79">
        <f t="shared" si="5"/>
        <v>12302.119999999999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19329.890000000003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82859.37</v>
      </c>
      <c r="AF28" s="78">
        <f t="shared" si="5"/>
        <v>54502.44</v>
      </c>
      <c r="AG28" s="77">
        <f t="shared" si="5"/>
        <v>135655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183459.9</v>
      </c>
      <c r="BA28" s="78">
        <f t="shared" si="6"/>
        <v>0</v>
      </c>
      <c r="BB28" s="77">
        <f t="shared" si="6"/>
        <v>11547.6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310772.89</v>
      </c>
      <c r="BW28" s="77">
        <f>BW23+BW24+BW25+BW26+BW27</f>
        <v>54502.44</v>
      </c>
      <c r="BX28" s="95">
        <f>BX23+BX24+BX25+BX26+BX27</f>
        <v>159504.72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>
        <v>0</v>
      </c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>
        <v>0</v>
      </c>
      <c r="AL33" s="89">
        <v>0</v>
      </c>
      <c r="AM33" s="101">
        <v>0</v>
      </c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>
        <v>103532</v>
      </c>
      <c r="BA34" s="89">
        <v>0</v>
      </c>
      <c r="BB34" s="101">
        <v>0</v>
      </c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103532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103532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103532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12449.77</v>
      </c>
      <c r="BM40" s="89">
        <v>0</v>
      </c>
      <c r="BN40" s="101">
        <v>12449.77</v>
      </c>
      <c r="BO40" s="97"/>
      <c r="BP40" s="89"/>
      <c r="BQ40" s="101"/>
      <c r="BR40" s="97"/>
      <c r="BS40" s="89"/>
      <c r="BT40" s="101"/>
      <c r="BU40" s="76"/>
      <c r="BV40" s="85">
        <f t="shared" si="10"/>
        <v>12449.77</v>
      </c>
      <c r="BW40" s="77">
        <f t="shared" si="10"/>
        <v>0</v>
      </c>
      <c r="BX40" s="79">
        <f t="shared" si="10"/>
        <v>12449.77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12449.77</v>
      </c>
      <c r="BM42" s="78">
        <f t="shared" si="12"/>
        <v>0</v>
      </c>
      <c r="BN42" s="77">
        <f t="shared" si="12"/>
        <v>12449.77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12449.77</v>
      </c>
      <c r="BW42" s="77">
        <f>BW38+BW39+BW40+BW41</f>
        <v>0</v>
      </c>
      <c r="BX42" s="95">
        <f>BX38+BX39+BX40+BX41</f>
        <v>12449.77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68347.31</v>
      </c>
      <c r="BS49" s="89">
        <v>0</v>
      </c>
      <c r="BT49" s="101">
        <v>68347.31</v>
      </c>
      <c r="BU49" s="76"/>
      <c r="BV49" s="85">
        <f aca="true" t="shared" si="15" ref="BV49:BX50">D49+G49+J49+M49+P49+S49+V49+Y49+AB49+AE49+AH49+AK49+AN49+AQ49+AT49+AW49+AZ49+BC49+BF49+BI49+BL49+BO49+BR49</f>
        <v>68347.31</v>
      </c>
      <c r="BW49" s="77">
        <f t="shared" si="15"/>
        <v>0</v>
      </c>
      <c r="BX49" s="79">
        <f t="shared" si="15"/>
        <v>68347.31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2866.8199999999997</v>
      </c>
      <c r="BS50" s="89">
        <v>0</v>
      </c>
      <c r="BT50" s="101">
        <v>767.2</v>
      </c>
      <c r="BU50" s="76"/>
      <c r="BV50" s="85">
        <f t="shared" si="15"/>
        <v>2866.8199999999997</v>
      </c>
      <c r="BW50" s="77">
        <f t="shared" si="15"/>
        <v>0</v>
      </c>
      <c r="BX50" s="79">
        <f t="shared" si="15"/>
        <v>767.2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71214.13</v>
      </c>
      <c r="BS51" s="78">
        <f>BS49+BS50</f>
        <v>0</v>
      </c>
      <c r="BT51" s="77">
        <f>BT49+BT50</f>
        <v>69114.51</v>
      </c>
      <c r="BU51" s="85"/>
      <c r="BV51" s="85">
        <f>BV49+BV50</f>
        <v>71214.13</v>
      </c>
      <c r="BW51" s="77">
        <f>BW49+BW50</f>
        <v>0</v>
      </c>
      <c r="BX51" s="95">
        <f>BX49+BX50</f>
        <v>69114.51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277904.52999999997</v>
      </c>
      <c r="E53" s="86">
        <f t="shared" si="18"/>
        <v>0</v>
      </c>
      <c r="F53" s="86">
        <f t="shared" si="18"/>
        <v>254538.68000000002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397</v>
      </c>
      <c r="K53" s="86">
        <f t="shared" si="18"/>
        <v>0</v>
      </c>
      <c r="L53" s="86">
        <f t="shared" si="18"/>
        <v>0</v>
      </c>
      <c r="M53" s="86">
        <f t="shared" si="18"/>
        <v>28725.949999999997</v>
      </c>
      <c r="N53" s="86">
        <f t="shared" si="18"/>
        <v>0</v>
      </c>
      <c r="O53" s="86">
        <f t="shared" si="18"/>
        <v>29531.149999999998</v>
      </c>
      <c r="P53" s="86">
        <f t="shared" si="18"/>
        <v>6846.54</v>
      </c>
      <c r="Q53" s="86">
        <f t="shared" si="18"/>
        <v>0</v>
      </c>
      <c r="R53" s="86">
        <f t="shared" si="18"/>
        <v>6768.4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19755.06</v>
      </c>
      <c r="Z53" s="86">
        <f t="shared" si="18"/>
        <v>0</v>
      </c>
      <c r="AA53" s="86">
        <f t="shared" si="18"/>
        <v>425.17</v>
      </c>
      <c r="AB53" s="86">
        <f t="shared" si="18"/>
        <v>81072.11</v>
      </c>
      <c r="AC53" s="86">
        <f t="shared" si="18"/>
        <v>0</v>
      </c>
      <c r="AD53" s="86">
        <f t="shared" si="18"/>
        <v>77807.09</v>
      </c>
      <c r="AE53" s="86">
        <f t="shared" si="18"/>
        <v>162882.81</v>
      </c>
      <c r="AF53" s="86">
        <f t="shared" si="18"/>
        <v>54502.44</v>
      </c>
      <c r="AG53" s="86">
        <f t="shared" si="18"/>
        <v>216143.52000000002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25097.3</v>
      </c>
      <c r="AL53" s="86">
        <f t="shared" si="19"/>
        <v>0</v>
      </c>
      <c r="AM53" s="86">
        <f t="shared" si="19"/>
        <v>22064.76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1480</v>
      </c>
      <c r="AR53" s="86">
        <f t="shared" si="19"/>
        <v>0</v>
      </c>
      <c r="AS53" s="86">
        <f t="shared" si="19"/>
        <v>2236.4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286991.9</v>
      </c>
      <c r="BA53" s="86">
        <f t="shared" si="19"/>
        <v>0</v>
      </c>
      <c r="BB53" s="86">
        <f t="shared" si="19"/>
        <v>11547.6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17936.57</v>
      </c>
      <c r="BM53" s="86">
        <f t="shared" si="19"/>
        <v>0</v>
      </c>
      <c r="BN53" s="86">
        <f t="shared" si="19"/>
        <v>17936.57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71214.13</v>
      </c>
      <c r="BS53" s="86">
        <f t="shared" si="19"/>
        <v>0</v>
      </c>
      <c r="BT53" s="86">
        <f t="shared" si="19"/>
        <v>69114.51</v>
      </c>
      <c r="BU53" s="86">
        <f>BU8</f>
        <v>0</v>
      </c>
      <c r="BV53" s="102">
        <f>BV8+BV20+BV28+BV35+BV42+BV46+BV51</f>
        <v>980303.9</v>
      </c>
      <c r="BW53" s="87">
        <f>BW20+BW28+BW35+BW42+BW46+BW51</f>
        <v>54502.44</v>
      </c>
      <c r="BX53" s="87">
        <f>BX20+BX28+BX35+BX42+BX46+BX51</f>
        <v>708113.85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38641.47999999981</v>
      </c>
      <c r="BW54" s="93"/>
      <c r="BX54" s="94">
        <f>IF((Spese_Rendiconto_2020!BX53-Entrate_Rendiconto_2020!E58)&lt;0,Entrate_Rendiconto_2020!E58-Spese_Rendiconto_2020!BX53,0)</f>
        <v>172798.17000000016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2021-05-25T10:46:12Z</dcterms:modified>
  <cp:category/>
  <cp:version/>
  <cp:contentType/>
  <cp:contentStatus/>
</cp:coreProperties>
</file>