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<sst xmlns="http://schemas.openxmlformats.org/spreadsheetml/2006/main" count="870" uniqueCount="149">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</sst>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5341.58</v>
      </c>
      <c r="E7" s="40"/>
    </row>
    <row r="8" spans="2:5" ht="15.75" thickBot="1">
      <c r="B8" s="9"/>
      <c r="C8" s="6" t="s">
        <v>7</v>
      </c>
      <c r="D8" s="41"/>
      <c r="E8" s="42">
        <v>36785.48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247910.66</v>
      </c>
      <c r="E10" s="45">
        <v>241419.21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88540.00000000001</v>
      </c>
      <c r="E14" s="45">
        <v>88789.33000000002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336450.66000000003</v>
      </c>
      <c r="E16" s="51">
        <f>E10+E11+E12+E13+E14+E15</f>
        <v>330208.54000000004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28461.42</v>
      </c>
      <c r="E18" s="45">
        <v>28461.42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28461.42</v>
      </c>
      <c r="E23" s="51">
        <f>E18+E19+E20+E21+E22</f>
        <v>28461.42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46457.86999999999</v>
      </c>
      <c r="E25" s="45">
        <v>46829.229999999996</v>
      </c>
    </row>
    <row r="26" spans="2:5" ht="15">
      <c r="B26" s="13">
        <v>30200</v>
      </c>
      <c r="C26" s="54" t="s">
        <v>28</v>
      </c>
      <c r="D26" s="39">
        <v>4228</v>
      </c>
      <c r="E26" s="45">
        <v>4228</v>
      </c>
    </row>
    <row r="27" spans="2:5" ht="15">
      <c r="B27" s="13">
        <v>30300</v>
      </c>
      <c r="C27" s="54" t="s">
        <v>29</v>
      </c>
      <c r="D27" s="39">
        <v>0.02</v>
      </c>
      <c r="E27" s="45">
        <v>0.02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93054.27</v>
      </c>
      <c r="E29" s="50">
        <v>70170.09</v>
      </c>
    </row>
    <row r="30" spans="2:5" ht="15.75" thickBot="1">
      <c r="B30" s="16">
        <v>30000</v>
      </c>
      <c r="C30" s="15" t="s">
        <v>32</v>
      </c>
      <c r="D30" s="48">
        <f>D25+D26+D27+D28+D29</f>
        <v>143740.15999999997</v>
      </c>
      <c r="E30" s="51">
        <f>E25+E26+E27+E28+E29</f>
        <v>121227.34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202300.81</v>
      </c>
      <c r="E33" s="59">
        <v>62823.62</v>
      </c>
    </row>
    <row r="34" spans="2:5" ht="15">
      <c r="B34" s="13">
        <v>40300</v>
      </c>
      <c r="C34" s="54" t="s">
        <v>37</v>
      </c>
      <c r="D34" s="61">
        <v>0</v>
      </c>
      <c r="E34" s="45">
        <v>60131.899999999994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11891.109999999999</v>
      </c>
      <c r="E36" s="50">
        <v>15107.029999999999</v>
      </c>
    </row>
    <row r="37" spans="2:5" ht="15.75" thickBot="1">
      <c r="B37" s="16">
        <v>40000</v>
      </c>
      <c r="C37" s="15" t="s">
        <v>40</v>
      </c>
      <c r="D37" s="48">
        <f>D32+D33+D34+D35+D36</f>
        <v>214191.91999999998</v>
      </c>
      <c r="E37" s="51">
        <f>E32+E33+E34+E35+E36</f>
        <v>138062.55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230232.36</v>
      </c>
      <c r="E51" s="62">
        <v>230232.35999999996</v>
      </c>
    </row>
    <row r="52" spans="2:5" ht="15.75" thickBot="1">
      <c r="B52" s="16">
        <v>70000</v>
      </c>
      <c r="C52" s="15" t="s">
        <v>58</v>
      </c>
      <c r="D52" s="48">
        <f>D51</f>
        <v>230232.36</v>
      </c>
      <c r="E52" s="51">
        <f>E51</f>
        <v>230232.35999999996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82444.26000000001</v>
      </c>
      <c r="E54" s="45">
        <v>82444.26000000002</v>
      </c>
    </row>
    <row r="55" spans="2:5" ht="15">
      <c r="B55" s="13">
        <v>90200</v>
      </c>
      <c r="C55" s="54" t="s">
        <v>62</v>
      </c>
      <c r="D55" s="61">
        <v>7297.33</v>
      </c>
      <c r="E55" s="62">
        <v>9297.73</v>
      </c>
    </row>
    <row r="56" spans="2:5" ht="15.75" thickBot="1">
      <c r="B56" s="16">
        <v>90000</v>
      </c>
      <c r="C56" s="15" t="s">
        <v>63</v>
      </c>
      <c r="D56" s="48">
        <f>D54+D55</f>
        <v>89741.59000000001</v>
      </c>
      <c r="E56" s="51">
        <f>E54+E55</f>
        <v>91741.99000000002</v>
      </c>
    </row>
    <row r="57" spans="2:5" ht="16.5" thickBot="1" thickTop="1">
      <c r="B57" s="109" t="s">
        <v>64</v>
      </c>
      <c r="C57" s="110"/>
      <c r="D57" s="52">
        <f>D16+D23+D30+D37+D43+D49+D52+D56</f>
        <v>1042818.1099999999</v>
      </c>
      <c r="E57" s="55">
        <f>E16+E23+E30+E37+E43+E49+E52+E56</f>
        <v>939934.2000000001</v>
      </c>
    </row>
    <row r="58" spans="2:5" ht="16.5" thickBot="1" thickTop="1">
      <c r="B58" s="109" t="s">
        <v>65</v>
      </c>
      <c r="C58" s="110"/>
      <c r="D58" s="52">
        <f>D57+D5+D6+D7+D8</f>
        <v>1048159.6899999998</v>
      </c>
      <c r="E58" s="55">
        <f>E57+E5+E6+E7+E8</f>
        <v>976719.68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66369.49</v>
      </c>
      <c r="E10" s="89">
        <v>6622.04</v>
      </c>
      <c r="F10" s="90">
        <v>66008.07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34192.29</v>
      </c>
      <c r="AF10" s="89">
        <v>0</v>
      </c>
      <c r="AG10" s="90">
        <v>34192.29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100561.78</v>
      </c>
      <c r="BW10" s="77">
        <f aca="true" t="shared" si="1" ref="BW10:BW19">E10+H10+K10+N10+Q10+T10+W10+Z10+AC10+AF10+AI10+AL10+AO10+AR10+AU10+AX10+BA10+BD10+BG10+BJ10+BM10+BP10+BS10</f>
        <v>6622.04</v>
      </c>
      <c r="BX10" s="79">
        <f aca="true" t="shared" si="2" ref="BX10:BX19">F10+I10+L10+O10+R10+U10+X10+AA10+AD10+AG10+AJ10+AM10+AP10+AS10+AV10+AY10+BB10+BE10+BH10+BK10+BN10+BQ10+BT10</f>
        <v>100200.36000000002</v>
      </c>
    </row>
    <row r="11" spans="2:76" ht="15">
      <c r="B11" s="13">
        <v>102</v>
      </c>
      <c r="C11" s="25" t="s">
        <v>92</v>
      </c>
      <c r="D11" s="88">
        <v>9716.000000000002</v>
      </c>
      <c r="E11" s="89">
        <v>0</v>
      </c>
      <c r="F11" s="90">
        <v>7916.000000000001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9716.000000000002</v>
      </c>
      <c r="BW11" s="77">
        <f t="shared" si="1"/>
        <v>0</v>
      </c>
      <c r="BX11" s="79">
        <f t="shared" si="2"/>
        <v>7916.000000000001</v>
      </c>
    </row>
    <row r="12" spans="2:76" ht="15">
      <c r="B12" s="13">
        <v>103</v>
      </c>
      <c r="C12" s="25" t="s">
        <v>93</v>
      </c>
      <c r="D12" s="88">
        <v>84422.67</v>
      </c>
      <c r="E12" s="89">
        <v>0</v>
      </c>
      <c r="F12" s="90">
        <v>51250.98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72165.39</v>
      </c>
      <c r="N12" s="89">
        <v>0</v>
      </c>
      <c r="O12" s="90">
        <v>67229.84</v>
      </c>
      <c r="P12" s="91"/>
      <c r="Q12" s="89"/>
      <c r="R12" s="90"/>
      <c r="S12" s="91">
        <v>850</v>
      </c>
      <c r="T12" s="89">
        <v>0</v>
      </c>
      <c r="U12" s="90">
        <v>722.29</v>
      </c>
      <c r="V12" s="91">
        <v>457.04</v>
      </c>
      <c r="W12" s="89">
        <v>0</v>
      </c>
      <c r="X12" s="90">
        <v>457.04</v>
      </c>
      <c r="Y12" s="91"/>
      <c r="Z12" s="89"/>
      <c r="AA12" s="90"/>
      <c r="AB12" s="91">
        <v>81450.94999999998</v>
      </c>
      <c r="AC12" s="89">
        <v>0</v>
      </c>
      <c r="AD12" s="90">
        <v>81747.21999999999</v>
      </c>
      <c r="AE12" s="91">
        <v>31523.51</v>
      </c>
      <c r="AF12" s="89">
        <v>0</v>
      </c>
      <c r="AG12" s="90">
        <v>22914.149999999994</v>
      </c>
      <c r="AH12" s="91">
        <v>0</v>
      </c>
      <c r="AI12" s="89">
        <v>0</v>
      </c>
      <c r="AJ12" s="90">
        <v>2074</v>
      </c>
      <c r="AK12" s="91">
        <v>3891.5</v>
      </c>
      <c r="AL12" s="89">
        <v>0</v>
      </c>
      <c r="AM12" s="90">
        <v>8321.11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274761.06</v>
      </c>
      <c r="BW12" s="77">
        <f t="shared" si="1"/>
        <v>0</v>
      </c>
      <c r="BX12" s="79">
        <f t="shared" si="2"/>
        <v>234716.63</v>
      </c>
    </row>
    <row r="13" spans="2:76" ht="15">
      <c r="B13" s="13">
        <v>104</v>
      </c>
      <c r="C13" s="25" t="s">
        <v>19</v>
      </c>
      <c r="D13" s="88">
        <v>43982.41</v>
      </c>
      <c r="E13" s="89">
        <v>0</v>
      </c>
      <c r="F13" s="90">
        <v>32420.81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17899.65</v>
      </c>
      <c r="N13" s="89">
        <v>0</v>
      </c>
      <c r="O13" s="90">
        <v>20869.390000000003</v>
      </c>
      <c r="P13" s="91"/>
      <c r="Q13" s="89"/>
      <c r="R13" s="90"/>
      <c r="S13" s="91"/>
      <c r="T13" s="89"/>
      <c r="U13" s="90"/>
      <c r="V13" s="91">
        <v>432</v>
      </c>
      <c r="W13" s="89">
        <v>0</v>
      </c>
      <c r="X13" s="90">
        <v>432</v>
      </c>
      <c r="Y13" s="91"/>
      <c r="Z13" s="89"/>
      <c r="AA13" s="90"/>
      <c r="AB13" s="91"/>
      <c r="AC13" s="89"/>
      <c r="AD13" s="90"/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15289.69</v>
      </c>
      <c r="AL13" s="89">
        <v>0</v>
      </c>
      <c r="AM13" s="90">
        <v>16951.02</v>
      </c>
      <c r="AN13" s="91"/>
      <c r="AO13" s="89"/>
      <c r="AP13" s="90"/>
      <c r="AQ13" s="91">
        <v>346.48</v>
      </c>
      <c r="AR13" s="89">
        <v>0</v>
      </c>
      <c r="AS13" s="90">
        <v>346.48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77950.23</v>
      </c>
      <c r="BW13" s="77">
        <f t="shared" si="1"/>
        <v>0</v>
      </c>
      <c r="BX13" s="79">
        <f t="shared" si="2"/>
        <v>71019.7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4310.6</v>
      </c>
      <c r="BM16" s="89">
        <v>0</v>
      </c>
      <c r="BN16" s="90">
        <v>4426.150000000001</v>
      </c>
      <c r="BO16" s="91">
        <v>210.48</v>
      </c>
      <c r="BP16" s="89">
        <v>0</v>
      </c>
      <c r="BQ16" s="90">
        <v>210.48</v>
      </c>
      <c r="BR16" s="97"/>
      <c r="BS16" s="89"/>
      <c r="BT16" s="101"/>
      <c r="BU16" s="76"/>
      <c r="BV16" s="85">
        <f t="shared" si="0"/>
        <v>4521.08</v>
      </c>
      <c r="BW16" s="77">
        <f t="shared" si="1"/>
        <v>0</v>
      </c>
      <c r="BX16" s="79">
        <f t="shared" si="2"/>
        <v>4636.63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4380.17</v>
      </c>
      <c r="E18" s="89">
        <v>0</v>
      </c>
      <c r="F18" s="90">
        <v>2138.01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4380.17</v>
      </c>
      <c r="BW18" s="77">
        <f t="shared" si="1"/>
        <v>0</v>
      </c>
      <c r="BX18" s="79">
        <f t="shared" si="2"/>
        <v>2138.01</v>
      </c>
    </row>
    <row r="19" spans="2:76" ht="15">
      <c r="B19" s="13">
        <v>110</v>
      </c>
      <c r="C19" s="25" t="s">
        <v>98</v>
      </c>
      <c r="D19" s="88">
        <v>8258</v>
      </c>
      <c r="E19" s="89">
        <v>0</v>
      </c>
      <c r="F19" s="90">
        <v>8258</v>
      </c>
      <c r="G19" s="88"/>
      <c r="H19" s="89"/>
      <c r="I19" s="90"/>
      <c r="J19" s="97"/>
      <c r="K19" s="89"/>
      <c r="L19" s="101"/>
      <c r="M19" s="97">
        <v>3459</v>
      </c>
      <c r="N19" s="89">
        <v>0</v>
      </c>
      <c r="O19" s="101">
        <v>3459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>
        <v>4950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11717</v>
      </c>
      <c r="BW19" s="77">
        <f t="shared" si="1"/>
        <v>0</v>
      </c>
      <c r="BX19" s="79">
        <f t="shared" si="2"/>
        <v>16667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217128.74000000002</v>
      </c>
      <c r="E20" s="78">
        <f t="shared" si="3"/>
        <v>6622.04</v>
      </c>
      <c r="F20" s="79">
        <f t="shared" si="3"/>
        <v>167991.87000000002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93524.04000000001</v>
      </c>
      <c r="N20" s="78">
        <f t="shared" si="3"/>
        <v>0</v>
      </c>
      <c r="O20" s="77">
        <f t="shared" si="3"/>
        <v>91558.23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850</v>
      </c>
      <c r="T20" s="78">
        <f t="shared" si="3"/>
        <v>0</v>
      </c>
      <c r="U20" s="77">
        <f t="shared" si="3"/>
        <v>722.29</v>
      </c>
      <c r="V20" s="98">
        <f t="shared" si="3"/>
        <v>889.04</v>
      </c>
      <c r="W20" s="78">
        <f t="shared" si="3"/>
        <v>0</v>
      </c>
      <c r="X20" s="77">
        <f t="shared" si="3"/>
        <v>889.04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81450.94999999998</v>
      </c>
      <c r="AC20" s="78">
        <f t="shared" si="3"/>
        <v>0</v>
      </c>
      <c r="AD20" s="77">
        <f t="shared" si="3"/>
        <v>81747.21999999999</v>
      </c>
      <c r="AE20" s="98">
        <f t="shared" si="3"/>
        <v>65715.8</v>
      </c>
      <c r="AF20" s="78">
        <f t="shared" si="3"/>
        <v>0</v>
      </c>
      <c r="AG20" s="77">
        <f t="shared" si="3"/>
        <v>62056.439999999995</v>
      </c>
      <c r="AH20" s="98">
        <f t="shared" si="3"/>
        <v>0</v>
      </c>
      <c r="AI20" s="78">
        <f t="shared" si="3"/>
        <v>0</v>
      </c>
      <c r="AJ20" s="77">
        <f t="shared" si="3"/>
        <v>2074</v>
      </c>
      <c r="AK20" s="98">
        <f t="shared" si="3"/>
        <v>19181.190000000002</v>
      </c>
      <c r="AL20" s="78">
        <f t="shared" si="3"/>
        <v>0</v>
      </c>
      <c r="AM20" s="77">
        <f t="shared" si="3"/>
        <v>25272.13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346.48</v>
      </c>
      <c r="AR20" s="78">
        <f t="shared" si="3"/>
        <v>0</v>
      </c>
      <c r="AS20" s="77">
        <f t="shared" si="3"/>
        <v>346.48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4310.6</v>
      </c>
      <c r="BM20" s="78">
        <f t="shared" si="3"/>
        <v>0</v>
      </c>
      <c r="BN20" s="77">
        <f t="shared" si="3"/>
        <v>4426.150000000001</v>
      </c>
      <c r="BO20" s="98">
        <f t="shared" si="3"/>
        <v>210.48</v>
      </c>
      <c r="BP20" s="78">
        <f t="shared" si="3"/>
        <v>0</v>
      </c>
      <c r="BQ20" s="77">
        <f t="shared" si="3"/>
        <v>210.48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483607.31999999995</v>
      </c>
      <c r="BW20" s="77">
        <f>BW10+BW11+BW12+BW13+BW14+BW15+BW16+BW17+BW18+BW19</f>
        <v>6622.04</v>
      </c>
      <c r="BX20" s="95">
        <f>BX10+BX11+BX12+BX13+BX14+BX15+BX16+BX17+BX18+BX19</f>
        <v>437294.33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12907.470000000001</v>
      </c>
      <c r="E24" s="89">
        <v>0</v>
      </c>
      <c r="F24" s="90">
        <v>90194.99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194300.81</v>
      </c>
      <c r="AF24" s="89">
        <v>0</v>
      </c>
      <c r="AG24" s="101">
        <v>49912.59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207208.28</v>
      </c>
      <c r="BW24" s="77">
        <f t="shared" si="4"/>
        <v>0</v>
      </c>
      <c r="BX24" s="79">
        <f t="shared" si="4"/>
        <v>140107.58000000002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10647.95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752.78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11400.730000000001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12907.470000000001</v>
      </c>
      <c r="E28" s="78">
        <f t="shared" si="5"/>
        <v>0</v>
      </c>
      <c r="F28" s="79">
        <f t="shared" si="5"/>
        <v>90194.99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10647.95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752.78</v>
      </c>
      <c r="AE28" s="98">
        <f t="shared" si="5"/>
        <v>194300.81</v>
      </c>
      <c r="AF28" s="78">
        <f t="shared" si="5"/>
        <v>0</v>
      </c>
      <c r="AG28" s="77">
        <f t="shared" si="5"/>
        <v>49912.59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207208.28</v>
      </c>
      <c r="BW28" s="77">
        <f>BW23+BW24+BW25+BW26+BW27</f>
        <v>0</v>
      </c>
      <c r="BX28" s="95">
        <f>BX23+BX24+BX25+BX26+BX27</f>
        <v>151508.31000000003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9857</v>
      </c>
      <c r="BM40" s="89">
        <v>0</v>
      </c>
      <c r="BN40" s="101">
        <v>9857</v>
      </c>
      <c r="BO40" s="97"/>
      <c r="BP40" s="89"/>
      <c r="BQ40" s="101"/>
      <c r="BR40" s="97"/>
      <c r="BS40" s="89"/>
      <c r="BT40" s="101"/>
      <c r="BU40" s="76"/>
      <c r="BV40" s="85">
        <f t="shared" si="10"/>
        <v>9857</v>
      </c>
      <c r="BW40" s="77">
        <f t="shared" si="10"/>
        <v>0</v>
      </c>
      <c r="BX40" s="79">
        <f t="shared" si="10"/>
        <v>9857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9857</v>
      </c>
      <c r="BM42" s="78">
        <f t="shared" si="12"/>
        <v>0</v>
      </c>
      <c r="BN42" s="77">
        <f t="shared" si="12"/>
        <v>9857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9857</v>
      </c>
      <c r="BW42" s="77">
        <f>BW38+BW39+BW40+BW41</f>
        <v>0</v>
      </c>
      <c r="BX42" s="95">
        <f>BX38+BX39+BX40+BX41</f>
        <v>9857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230232.36</v>
      </c>
      <c r="BP45" s="89">
        <v>0</v>
      </c>
      <c r="BQ45" s="101">
        <v>230232.36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230232.36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230232.36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230232.36</v>
      </c>
      <c r="BP46" s="78">
        <f>BP45</f>
        <v>0</v>
      </c>
      <c r="BQ46" s="95">
        <f>BQ45</f>
        <v>230232.36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230232.36</v>
      </c>
      <c r="BW46" s="77">
        <f>BW45</f>
        <v>0</v>
      </c>
      <c r="BX46" s="95">
        <f>BX45</f>
        <v>230232.36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82444.26000000001</v>
      </c>
      <c r="BS49" s="89">
        <v>0</v>
      </c>
      <c r="BT49" s="101">
        <v>88627.07</v>
      </c>
      <c r="BU49" s="76"/>
      <c r="BV49" s="85">
        <f aca="true" t="shared" si="15" ref="BV49:BX50">D49+G49+J49+M49+P49+S49+V49+Y49+AB49+AE49+AH49+AK49+AN49+AQ49+AT49+AW49+AZ49+BC49+BF49+BI49+BL49+BO49+BR49</f>
        <v>82444.26000000001</v>
      </c>
      <c r="BW49" s="77">
        <f t="shared" si="15"/>
        <v>0</v>
      </c>
      <c r="BX49" s="79">
        <f t="shared" si="15"/>
        <v>88627.07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7297.33</v>
      </c>
      <c r="BS50" s="89">
        <v>0</v>
      </c>
      <c r="BT50" s="101">
        <v>9502.689999999999</v>
      </c>
      <c r="BU50" s="76"/>
      <c r="BV50" s="85">
        <f t="shared" si="15"/>
        <v>7297.33</v>
      </c>
      <c r="BW50" s="77">
        <f t="shared" si="15"/>
        <v>0</v>
      </c>
      <c r="BX50" s="79">
        <f t="shared" si="15"/>
        <v>9502.689999999999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89741.59000000001</v>
      </c>
      <c r="BS51" s="78">
        <f>BS49+BS50</f>
        <v>0</v>
      </c>
      <c r="BT51" s="77">
        <f>BT49+BT50</f>
        <v>98129.76000000001</v>
      </c>
      <c r="BU51" s="85"/>
      <c r="BV51" s="85">
        <f>BV49+BV50</f>
        <v>89741.59000000001</v>
      </c>
      <c r="BW51" s="77">
        <f>BW49+BW50</f>
        <v>0</v>
      </c>
      <c r="BX51" s="95">
        <f>BX49+BX50</f>
        <v>98129.76000000001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230036.21000000002</v>
      </c>
      <c r="E53" s="86">
        <f t="shared" si="18"/>
        <v>6622.04</v>
      </c>
      <c r="F53" s="86">
        <f t="shared" si="18"/>
        <v>258186.86000000004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93524.04000000001</v>
      </c>
      <c r="N53" s="86">
        <f t="shared" si="18"/>
        <v>0</v>
      </c>
      <c r="O53" s="86">
        <f t="shared" si="18"/>
        <v>102206.18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850</v>
      </c>
      <c r="T53" s="86">
        <f t="shared" si="18"/>
        <v>0</v>
      </c>
      <c r="U53" s="86">
        <f t="shared" si="18"/>
        <v>722.29</v>
      </c>
      <c r="V53" s="86">
        <f t="shared" si="18"/>
        <v>889.04</v>
      </c>
      <c r="W53" s="86">
        <f t="shared" si="18"/>
        <v>0</v>
      </c>
      <c r="X53" s="86">
        <f t="shared" si="18"/>
        <v>889.04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81450.94999999998</v>
      </c>
      <c r="AC53" s="86">
        <f t="shared" si="18"/>
        <v>0</v>
      </c>
      <c r="AD53" s="86">
        <f t="shared" si="18"/>
        <v>82499.99999999999</v>
      </c>
      <c r="AE53" s="86">
        <f t="shared" si="18"/>
        <v>260016.61</v>
      </c>
      <c r="AF53" s="86">
        <f t="shared" si="18"/>
        <v>0</v>
      </c>
      <c r="AG53" s="86">
        <f t="shared" si="18"/>
        <v>111969.03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2074</v>
      </c>
      <c r="AK53" s="86">
        <f t="shared" si="19"/>
        <v>19181.190000000002</v>
      </c>
      <c r="AL53" s="86">
        <f t="shared" si="19"/>
        <v>0</v>
      </c>
      <c r="AM53" s="86">
        <f t="shared" si="19"/>
        <v>25272.13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346.48</v>
      </c>
      <c r="AR53" s="86">
        <f t="shared" si="19"/>
        <v>0</v>
      </c>
      <c r="AS53" s="86">
        <f t="shared" si="19"/>
        <v>346.48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14167.6</v>
      </c>
      <c r="BM53" s="86">
        <f t="shared" si="19"/>
        <v>0</v>
      </c>
      <c r="BN53" s="86">
        <f t="shared" si="19"/>
        <v>14283.150000000001</v>
      </c>
      <c r="BO53" s="86">
        <f t="shared" si="19"/>
        <v>230442.84</v>
      </c>
      <c r="BP53" s="86">
        <f t="shared" si="19"/>
        <v>0</v>
      </c>
      <c r="BQ53" s="86">
        <f t="shared" si="19"/>
        <v>230442.84</v>
      </c>
      <c r="BR53" s="86">
        <f t="shared" si="19"/>
        <v>89741.59000000001</v>
      </c>
      <c r="BS53" s="86">
        <f t="shared" si="19"/>
        <v>0</v>
      </c>
      <c r="BT53" s="86">
        <f t="shared" si="19"/>
        <v>98129.76000000001</v>
      </c>
      <c r="BU53" s="86">
        <f>BU8</f>
        <v>0</v>
      </c>
      <c r="BV53" s="102">
        <f>BV8+BV20+BV28+BV35+BV42+BV46+BV51</f>
        <v>1020646.5499999999</v>
      </c>
      <c r="BW53" s="87">
        <f>BW20+BW28+BW35+BW42+BW46+BW51</f>
        <v>6622.04</v>
      </c>
      <c r="BX53" s="87">
        <f>BX20+BX28+BX35+BX42+BX46+BX51</f>
        <v>927021.76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20891.099999999897</v>
      </c>
      <c r="BW54" s="93"/>
      <c r="BX54" s="94">
        <f>IF((Spese_Rendiconto_2021!BX53-Entrate_Rendiconto_2021!E58)&lt;0,Entrate_Rendiconto_2021!E58-Spese_Rendiconto_2021!BX53,0)</f>
        <v>49697.92000000004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2022-07-01T06:37:39Z</dcterms:modified>
  <cp:category/>
  <cp:version/>
  <cp:contentType/>
  <cp:contentStatus/>
</cp:coreProperties>
</file>