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<sst xmlns="http://schemas.openxmlformats.org/spreadsheetml/2006/main" count="870" uniqueCount="149">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</sst>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105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37924.06</v>
      </c>
      <c r="E5" s="38"/>
    </row>
    <row r="6" spans="2:5" ht="15">
      <c r="B6" s="8"/>
      <c r="C6" s="5" t="s">
        <v>5</v>
      </c>
      <c r="D6" s="39">
        <v>1035796.78</v>
      </c>
      <c r="E6" s="40"/>
    </row>
    <row r="7" spans="2:5" ht="15">
      <c r="B7" s="8"/>
      <c r="C7" s="5" t="s">
        <v>6</v>
      </c>
      <c r="D7" s="39">
        <v>1095999.9999999998</v>
      </c>
      <c r="E7" s="40"/>
    </row>
    <row r="8" spans="2:5" ht="15.75" thickBot="1">
      <c r="B8" s="9"/>
      <c r="C8" s="6" t="s">
        <v>7</v>
      </c>
      <c r="D8" s="41"/>
      <c r="E8" s="42">
        <v>2990728.41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150896.7</v>
      </c>
      <c r="E10" s="45">
        <v>106194.98999999999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160789.21999999997</v>
      </c>
      <c r="E14" s="45">
        <v>160789.21999999997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311685.92</v>
      </c>
      <c r="E16" s="51">
        <f>E10+E11+E12+E13+E14+E15</f>
        <v>266984.20999999996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916562.74</v>
      </c>
      <c r="E18" s="45">
        <v>910837.0900000001</v>
      </c>
    </row>
    <row r="19" spans="2:5" ht="15">
      <c r="B19" s="13">
        <v>20102</v>
      </c>
      <c r="C19" s="54" t="s">
        <v>21</v>
      </c>
      <c r="D19" s="39">
        <v>793.76</v>
      </c>
      <c r="E19" s="50">
        <v>793.76</v>
      </c>
    </row>
    <row r="20" spans="2:5" ht="15">
      <c r="B20" s="13">
        <v>20103</v>
      </c>
      <c r="C20" s="54" t="s">
        <v>22</v>
      </c>
      <c r="D20" s="39">
        <v>0</v>
      </c>
      <c r="E20" s="58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917356.5</v>
      </c>
      <c r="E23" s="51">
        <f>E18+E19+E20+E21+E22</f>
        <v>911630.8500000001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186925.38999999998</v>
      </c>
      <c r="E25" s="45">
        <v>194671.13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11.13</v>
      </c>
      <c r="E27" s="45">
        <v>11.13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7089.280000000001</v>
      </c>
      <c r="E29" s="50">
        <v>7790.84</v>
      </c>
    </row>
    <row r="30" spans="2:5" ht="15.75" thickBot="1">
      <c r="B30" s="16">
        <v>30000</v>
      </c>
      <c r="C30" s="15" t="s">
        <v>32</v>
      </c>
      <c r="D30" s="48">
        <f>D25+D26+D27+D28+D29</f>
        <v>194025.8</v>
      </c>
      <c r="E30" s="51">
        <f>E25+E26+E27+E28+E29</f>
        <v>202473.1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3289.71</v>
      </c>
      <c r="E33" s="58">
        <v>3289.71</v>
      </c>
    </row>
    <row r="34" spans="2:5" ht="15">
      <c r="B34" s="13">
        <v>40300</v>
      </c>
      <c r="C34" s="54" t="s">
        <v>37</v>
      </c>
      <c r="D34" s="60">
        <v>2679</v>
      </c>
      <c r="E34" s="45">
        <v>52679</v>
      </c>
    </row>
    <row r="35" spans="2:5" ht="15">
      <c r="B35" s="13">
        <v>40400</v>
      </c>
      <c r="C35" s="54" t="s">
        <v>38</v>
      </c>
      <c r="D35" s="39">
        <v>1700</v>
      </c>
      <c r="E35" s="45">
        <v>4215.5</v>
      </c>
    </row>
    <row r="36" spans="2:5" ht="15">
      <c r="B36" s="13">
        <v>40500</v>
      </c>
      <c r="C36" s="54" t="s">
        <v>39</v>
      </c>
      <c r="D36" s="49">
        <v>4350</v>
      </c>
      <c r="E36" s="50">
        <v>22453.890000000003</v>
      </c>
    </row>
    <row r="37" spans="2:5" ht="15.75" thickBot="1">
      <c r="B37" s="16">
        <v>40000</v>
      </c>
      <c r="C37" s="15" t="s">
        <v>40</v>
      </c>
      <c r="D37" s="48">
        <f>D32+D33+D34+D35+D36</f>
        <v>12018.71</v>
      </c>
      <c r="E37" s="51">
        <f>E32+E33+E34+E35+E36</f>
        <v>82638.1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169335</v>
      </c>
      <c r="E54" s="45">
        <v>167828.57</v>
      </c>
    </row>
    <row r="55" spans="2:5" ht="15">
      <c r="B55" s="13">
        <v>90200</v>
      </c>
      <c r="C55" s="54" t="s">
        <v>62</v>
      </c>
      <c r="D55" s="60">
        <v>7330.950000000001</v>
      </c>
      <c r="E55" s="61">
        <v>9678.19</v>
      </c>
    </row>
    <row r="56" spans="2:5" ht="15.75" thickBot="1">
      <c r="B56" s="16">
        <v>90000</v>
      </c>
      <c r="C56" s="15" t="s">
        <v>63</v>
      </c>
      <c r="D56" s="48">
        <f>D54+D55</f>
        <v>176665.95</v>
      </c>
      <c r="E56" s="51">
        <f>E54+E55</f>
        <v>177506.76</v>
      </c>
    </row>
    <row r="57" spans="2:5" ht="16.5" thickBot="1" thickTop="1">
      <c r="B57" s="109" t="s">
        <v>64</v>
      </c>
      <c r="C57" s="110"/>
      <c r="D57" s="52">
        <f>D16+D23+D30+D37+D43+D49+D52+D56</f>
        <v>1611752.88</v>
      </c>
      <c r="E57" s="55">
        <f>E16+E23+E30+E37+E43+E49+E52+E56</f>
        <v>1641233.0200000003</v>
      </c>
    </row>
    <row r="58" spans="2:5" ht="16.5" thickBot="1" thickTop="1">
      <c r="B58" s="109" t="s">
        <v>65</v>
      </c>
      <c r="C58" s="110"/>
      <c r="D58" s="52">
        <f>D57+D5+D6+D7+D8</f>
        <v>3781473.7199999997</v>
      </c>
      <c r="E58" s="55">
        <f>E57+E5+E6+E7+E8</f>
        <v>4631961.430000001</v>
      </c>
    </row>
    <row r="59" spans="1:8" s="1" customFormat="1" ht="27.75" customHeight="1" thickBot="1" thickTop="1">
      <c r="A59" s="106"/>
      <c r="B59" s="111" t="s">
        <v>145</v>
      </c>
      <c r="C59" s="112"/>
      <c r="D59" s="62">
        <f>IF((Spese_Rendiconto_2020!BV53+Spese_Rendiconto_2020!BW53-Entrate_Rendiconto_2020!D58)&gt;0,Spese_Rendiconto_2020!BV53+Spese_Rendiconto_2020!BW53-Entrate_Rendiconto_2020!D58,0)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6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150019</v>
      </c>
      <c r="E10" s="88">
        <v>25985.92</v>
      </c>
      <c r="F10" s="89">
        <v>120397.95999999998</v>
      </c>
      <c r="G10" s="87"/>
      <c r="H10" s="88"/>
      <c r="I10" s="89"/>
      <c r="J10" s="96">
        <v>32500.979999999996</v>
      </c>
      <c r="K10" s="88">
        <v>0</v>
      </c>
      <c r="L10" s="100">
        <v>32388.229999999996</v>
      </c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0</v>
      </c>
      <c r="AF10" s="88">
        <v>0</v>
      </c>
      <c r="AG10" s="89">
        <v>0</v>
      </c>
      <c r="AH10" s="90"/>
      <c r="AI10" s="88"/>
      <c r="AJ10" s="89"/>
      <c r="AK10" s="90">
        <v>36829.7</v>
      </c>
      <c r="AL10" s="88">
        <v>0</v>
      </c>
      <c r="AM10" s="89">
        <v>36829.7</v>
      </c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>
        <v>0</v>
      </c>
      <c r="BJ10" s="88">
        <v>0</v>
      </c>
      <c r="BK10" s="89">
        <v>0</v>
      </c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219349.68</v>
      </c>
      <c r="BW10" s="76">
        <f aca="true" t="shared" si="1" ref="BW10:BW19">E10+H10+K10+N10+Q10+T10+W10+Z10+AC10+AF10+AI10+AL10+AO10+AR10+AU10+AX10+BA10+BD10+BG10+BJ10+BM10+BP10+BS10</f>
        <v>25985.92</v>
      </c>
      <c r="BX10" s="78">
        <f aca="true" t="shared" si="2" ref="BX10:BX19">F10+I10+L10+O10+R10+U10+X10+AA10+AD10+AG10+AJ10+AM10+AP10+AS10+AV10+AY10+BB10+BE10+BH10+BK10+BN10+BQ10+BT10</f>
        <v>189615.88999999996</v>
      </c>
    </row>
    <row r="11" spans="2:76" ht="15">
      <c r="B11" s="13">
        <v>102</v>
      </c>
      <c r="C11" s="25" t="s">
        <v>92</v>
      </c>
      <c r="D11" s="87">
        <v>15758.95</v>
      </c>
      <c r="E11" s="88">
        <v>0</v>
      </c>
      <c r="F11" s="89">
        <v>13437.550000000001</v>
      </c>
      <c r="G11" s="87"/>
      <c r="H11" s="88"/>
      <c r="I11" s="89"/>
      <c r="J11" s="96">
        <v>0</v>
      </c>
      <c r="K11" s="88">
        <v>0</v>
      </c>
      <c r="L11" s="100">
        <v>0</v>
      </c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0</v>
      </c>
      <c r="AF11" s="88">
        <v>0</v>
      </c>
      <c r="AG11" s="89">
        <v>0</v>
      </c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15758.95</v>
      </c>
      <c r="BW11" s="76">
        <f t="shared" si="1"/>
        <v>0</v>
      </c>
      <c r="BX11" s="78">
        <f t="shared" si="2"/>
        <v>13437.550000000001</v>
      </c>
    </row>
    <row r="12" spans="2:76" ht="15">
      <c r="B12" s="13">
        <v>103</v>
      </c>
      <c r="C12" s="25" t="s">
        <v>93</v>
      </c>
      <c r="D12" s="87">
        <v>155194.89999999997</v>
      </c>
      <c r="E12" s="88">
        <v>20050.120000000003</v>
      </c>
      <c r="F12" s="89">
        <v>137232.27000000002</v>
      </c>
      <c r="G12" s="87"/>
      <c r="H12" s="88"/>
      <c r="I12" s="89"/>
      <c r="J12" s="96">
        <v>3534.87</v>
      </c>
      <c r="K12" s="88">
        <v>0</v>
      </c>
      <c r="L12" s="100">
        <v>2449.02</v>
      </c>
      <c r="M12" s="90">
        <v>3406.0299999999997</v>
      </c>
      <c r="N12" s="88">
        <v>0</v>
      </c>
      <c r="O12" s="89">
        <v>2077.1200000000003</v>
      </c>
      <c r="P12" s="90">
        <v>8400.49</v>
      </c>
      <c r="Q12" s="88">
        <v>0</v>
      </c>
      <c r="R12" s="89">
        <v>10275.39</v>
      </c>
      <c r="S12" s="90">
        <v>11781.369999999999</v>
      </c>
      <c r="T12" s="88">
        <v>0</v>
      </c>
      <c r="U12" s="89">
        <v>9071.08</v>
      </c>
      <c r="V12" s="90">
        <v>200</v>
      </c>
      <c r="W12" s="88">
        <v>0</v>
      </c>
      <c r="X12" s="89">
        <v>4700</v>
      </c>
      <c r="Y12" s="90">
        <v>0</v>
      </c>
      <c r="Z12" s="88">
        <v>0</v>
      </c>
      <c r="AA12" s="89">
        <v>200</v>
      </c>
      <c r="AB12" s="90">
        <v>69609.23000000001</v>
      </c>
      <c r="AC12" s="88">
        <v>0</v>
      </c>
      <c r="AD12" s="89">
        <v>10818.23</v>
      </c>
      <c r="AE12" s="90">
        <v>62252.2</v>
      </c>
      <c r="AF12" s="88">
        <v>0</v>
      </c>
      <c r="AG12" s="89">
        <v>64513.78999999999</v>
      </c>
      <c r="AH12" s="90">
        <v>6035.34</v>
      </c>
      <c r="AI12" s="88">
        <v>0</v>
      </c>
      <c r="AJ12" s="89">
        <v>14035.34</v>
      </c>
      <c r="AK12" s="90">
        <v>48819.649999999994</v>
      </c>
      <c r="AL12" s="88">
        <v>0</v>
      </c>
      <c r="AM12" s="89">
        <v>57599.42</v>
      </c>
      <c r="AN12" s="90">
        <v>0</v>
      </c>
      <c r="AO12" s="88">
        <v>0</v>
      </c>
      <c r="AP12" s="89">
        <v>0</v>
      </c>
      <c r="AQ12" s="90"/>
      <c r="AR12" s="88"/>
      <c r="AS12" s="89"/>
      <c r="AT12" s="90">
        <v>0</v>
      </c>
      <c r="AU12" s="88">
        <v>0</v>
      </c>
      <c r="AV12" s="89">
        <v>0</v>
      </c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369234.07999999996</v>
      </c>
      <c r="BW12" s="76">
        <f t="shared" si="1"/>
        <v>20050.120000000003</v>
      </c>
      <c r="BX12" s="78">
        <f t="shared" si="2"/>
        <v>312971.66</v>
      </c>
    </row>
    <row r="13" spans="2:76" ht="15">
      <c r="B13" s="13">
        <v>104</v>
      </c>
      <c r="C13" s="25" t="s">
        <v>19</v>
      </c>
      <c r="D13" s="87">
        <v>29332.81</v>
      </c>
      <c r="E13" s="88">
        <v>0</v>
      </c>
      <c r="F13" s="89">
        <v>29430.27</v>
      </c>
      <c r="G13" s="87"/>
      <c r="H13" s="88"/>
      <c r="I13" s="89"/>
      <c r="J13" s="96"/>
      <c r="K13" s="88"/>
      <c r="L13" s="100"/>
      <c r="M13" s="90">
        <v>22407.82</v>
      </c>
      <c r="N13" s="88">
        <v>0</v>
      </c>
      <c r="O13" s="89">
        <v>20596.050000000003</v>
      </c>
      <c r="P13" s="90">
        <v>0</v>
      </c>
      <c r="Q13" s="88">
        <v>0</v>
      </c>
      <c r="R13" s="89">
        <v>8206.99</v>
      </c>
      <c r="S13" s="90">
        <v>2920</v>
      </c>
      <c r="T13" s="88">
        <v>0</v>
      </c>
      <c r="U13" s="89">
        <v>2920</v>
      </c>
      <c r="V13" s="90">
        <v>9024.79</v>
      </c>
      <c r="W13" s="88">
        <v>0</v>
      </c>
      <c r="X13" s="89">
        <v>11774.659999999998</v>
      </c>
      <c r="Y13" s="90">
        <v>0</v>
      </c>
      <c r="Z13" s="88">
        <v>0</v>
      </c>
      <c r="AA13" s="89">
        <v>0</v>
      </c>
      <c r="AB13" s="90">
        <v>77518.48999999999</v>
      </c>
      <c r="AC13" s="88">
        <v>0</v>
      </c>
      <c r="AD13" s="89">
        <v>0</v>
      </c>
      <c r="AE13" s="90"/>
      <c r="AF13" s="88"/>
      <c r="AG13" s="89"/>
      <c r="AH13" s="90"/>
      <c r="AI13" s="88"/>
      <c r="AJ13" s="89"/>
      <c r="AK13" s="90">
        <v>168429.06000000003</v>
      </c>
      <c r="AL13" s="88">
        <v>48078.39</v>
      </c>
      <c r="AM13" s="89">
        <v>162314.53</v>
      </c>
      <c r="AN13" s="90"/>
      <c r="AO13" s="88"/>
      <c r="AP13" s="89"/>
      <c r="AQ13" s="90">
        <v>13600</v>
      </c>
      <c r="AR13" s="88">
        <v>0</v>
      </c>
      <c r="AS13" s="89">
        <v>12900</v>
      </c>
      <c r="AT13" s="90">
        <v>0</v>
      </c>
      <c r="AU13" s="88">
        <v>0</v>
      </c>
      <c r="AV13" s="89">
        <v>0</v>
      </c>
      <c r="AW13" s="96">
        <v>0</v>
      </c>
      <c r="AX13" s="88">
        <v>0</v>
      </c>
      <c r="AY13" s="100">
        <v>0</v>
      </c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323232.97000000003</v>
      </c>
      <c r="BW13" s="76">
        <f t="shared" si="1"/>
        <v>48078.39</v>
      </c>
      <c r="BX13" s="78">
        <f t="shared" si="2"/>
        <v>248142.5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2588.16</v>
      </c>
      <c r="BM16" s="88">
        <v>0</v>
      </c>
      <c r="BN16" s="89">
        <v>2588.16</v>
      </c>
      <c r="BO16" s="90"/>
      <c r="BP16" s="88"/>
      <c r="BQ16" s="89"/>
      <c r="BR16" s="96"/>
      <c r="BS16" s="88"/>
      <c r="BT16" s="100"/>
      <c r="BU16" s="75"/>
      <c r="BV16" s="84">
        <f t="shared" si="0"/>
        <v>2588.16</v>
      </c>
      <c r="BW16" s="76">
        <f t="shared" si="1"/>
        <v>0</v>
      </c>
      <c r="BX16" s="78">
        <f t="shared" si="2"/>
        <v>2588.16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>
        <v>10108.93</v>
      </c>
      <c r="E19" s="88">
        <v>0</v>
      </c>
      <c r="F19" s="89">
        <v>5675.93</v>
      </c>
      <c r="G19" s="87"/>
      <c r="H19" s="88"/>
      <c r="I19" s="89"/>
      <c r="J19" s="96"/>
      <c r="K19" s="88"/>
      <c r="L19" s="100"/>
      <c r="M19" s="96">
        <v>3107.86</v>
      </c>
      <c r="N19" s="88">
        <v>0</v>
      </c>
      <c r="O19" s="100">
        <v>3007.8599999999997</v>
      </c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>
        <v>0</v>
      </c>
      <c r="AC19" s="88">
        <v>0</v>
      </c>
      <c r="AD19" s="100">
        <v>0</v>
      </c>
      <c r="AE19" s="96">
        <v>1327</v>
      </c>
      <c r="AF19" s="88">
        <v>0</v>
      </c>
      <c r="AG19" s="100">
        <v>1327</v>
      </c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14543.79</v>
      </c>
      <c r="BW19" s="76">
        <f t="shared" si="1"/>
        <v>0</v>
      </c>
      <c r="BX19" s="78">
        <f t="shared" si="2"/>
        <v>10010.79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360414.58999999997</v>
      </c>
      <c r="E20" s="77">
        <f t="shared" si="3"/>
        <v>46036.04</v>
      </c>
      <c r="F20" s="78">
        <f t="shared" si="3"/>
        <v>306173.98000000004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36035.85</v>
      </c>
      <c r="K20" s="77">
        <f t="shared" si="3"/>
        <v>0</v>
      </c>
      <c r="L20" s="76">
        <f t="shared" si="3"/>
        <v>34837.24999999999</v>
      </c>
      <c r="M20" s="97">
        <f t="shared" si="3"/>
        <v>28921.71</v>
      </c>
      <c r="N20" s="77">
        <f t="shared" si="3"/>
        <v>0</v>
      </c>
      <c r="O20" s="76">
        <f t="shared" si="3"/>
        <v>25681.030000000002</v>
      </c>
      <c r="P20" s="97">
        <f t="shared" si="3"/>
        <v>8400.49</v>
      </c>
      <c r="Q20" s="77">
        <f t="shared" si="3"/>
        <v>0</v>
      </c>
      <c r="R20" s="76">
        <f t="shared" si="3"/>
        <v>18482.379999999997</v>
      </c>
      <c r="S20" s="97">
        <f t="shared" si="3"/>
        <v>14701.369999999999</v>
      </c>
      <c r="T20" s="77">
        <f t="shared" si="3"/>
        <v>0</v>
      </c>
      <c r="U20" s="76">
        <f t="shared" si="3"/>
        <v>11991.08</v>
      </c>
      <c r="V20" s="97">
        <f t="shared" si="3"/>
        <v>9224.79</v>
      </c>
      <c r="W20" s="77">
        <f t="shared" si="3"/>
        <v>0</v>
      </c>
      <c r="X20" s="76">
        <f t="shared" si="3"/>
        <v>16474.659999999996</v>
      </c>
      <c r="Y20" s="97">
        <f t="shared" si="3"/>
        <v>0</v>
      </c>
      <c r="Z20" s="77">
        <f t="shared" si="3"/>
        <v>0</v>
      </c>
      <c r="AA20" s="76">
        <f t="shared" si="3"/>
        <v>200</v>
      </c>
      <c r="AB20" s="97">
        <f t="shared" si="3"/>
        <v>147127.72</v>
      </c>
      <c r="AC20" s="77">
        <f t="shared" si="3"/>
        <v>0</v>
      </c>
      <c r="AD20" s="76">
        <f t="shared" si="3"/>
        <v>10818.23</v>
      </c>
      <c r="AE20" s="97">
        <f t="shared" si="3"/>
        <v>63579.2</v>
      </c>
      <c r="AF20" s="77">
        <f t="shared" si="3"/>
        <v>0</v>
      </c>
      <c r="AG20" s="76">
        <f t="shared" si="3"/>
        <v>65840.79</v>
      </c>
      <c r="AH20" s="97">
        <f t="shared" si="3"/>
        <v>6035.34</v>
      </c>
      <c r="AI20" s="77">
        <f t="shared" si="3"/>
        <v>0</v>
      </c>
      <c r="AJ20" s="76">
        <f t="shared" si="3"/>
        <v>14035.34</v>
      </c>
      <c r="AK20" s="97">
        <f t="shared" si="3"/>
        <v>254078.41000000003</v>
      </c>
      <c r="AL20" s="77">
        <f t="shared" si="3"/>
        <v>48078.39</v>
      </c>
      <c r="AM20" s="76">
        <f t="shared" si="3"/>
        <v>256743.65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13600</v>
      </c>
      <c r="AR20" s="77">
        <f t="shared" si="3"/>
        <v>0</v>
      </c>
      <c r="AS20" s="76">
        <f t="shared" si="3"/>
        <v>12900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2588.16</v>
      </c>
      <c r="BM20" s="77">
        <f t="shared" si="3"/>
        <v>0</v>
      </c>
      <c r="BN20" s="76">
        <f t="shared" si="3"/>
        <v>2588.16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944707.63</v>
      </c>
      <c r="BW20" s="76">
        <f>BW10+BW11+BW12+BW13+BW14+BW15+BW16+BW17+BW18+BW19</f>
        <v>94114.43</v>
      </c>
      <c r="BX20" s="94">
        <f>BX10+BX11+BX12+BX13+BX14+BX15+BX16+BX17+BX18+BX19</f>
        <v>776766.5499999999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15855.74</v>
      </c>
      <c r="E24" s="88">
        <v>72400.46</v>
      </c>
      <c r="F24" s="89">
        <v>84653.72</v>
      </c>
      <c r="G24" s="87"/>
      <c r="H24" s="88"/>
      <c r="I24" s="89"/>
      <c r="J24" s="96"/>
      <c r="K24" s="88"/>
      <c r="L24" s="100"/>
      <c r="M24" s="96">
        <v>142740</v>
      </c>
      <c r="N24" s="88">
        <v>0</v>
      </c>
      <c r="O24" s="100">
        <v>0</v>
      </c>
      <c r="P24" s="96">
        <v>0</v>
      </c>
      <c r="Q24" s="88">
        <v>0</v>
      </c>
      <c r="R24" s="100">
        <v>0</v>
      </c>
      <c r="S24" s="96">
        <v>303509.03</v>
      </c>
      <c r="T24" s="88">
        <v>562039.5700000001</v>
      </c>
      <c r="U24" s="100">
        <v>249268.02000000002</v>
      </c>
      <c r="V24" s="96"/>
      <c r="W24" s="88"/>
      <c r="X24" s="100"/>
      <c r="Y24" s="96">
        <v>16059.320000000003</v>
      </c>
      <c r="Z24" s="88">
        <v>41211.31</v>
      </c>
      <c r="AA24" s="100">
        <v>4440.8</v>
      </c>
      <c r="AB24" s="96">
        <v>3660</v>
      </c>
      <c r="AC24" s="88">
        <v>25000</v>
      </c>
      <c r="AD24" s="100">
        <v>6860.67</v>
      </c>
      <c r="AE24" s="96">
        <v>111249.87</v>
      </c>
      <c r="AF24" s="88">
        <v>710166.9</v>
      </c>
      <c r="AG24" s="100">
        <v>162977.32</v>
      </c>
      <c r="AH24" s="96">
        <v>0</v>
      </c>
      <c r="AI24" s="88">
        <v>0</v>
      </c>
      <c r="AJ24" s="100">
        <v>0</v>
      </c>
      <c r="AK24" s="96">
        <v>0</v>
      </c>
      <c r="AL24" s="88">
        <v>108000</v>
      </c>
      <c r="AM24" s="100">
        <v>0</v>
      </c>
      <c r="AN24" s="96">
        <v>0</v>
      </c>
      <c r="AO24" s="88">
        <v>0</v>
      </c>
      <c r="AP24" s="100">
        <v>0</v>
      </c>
      <c r="AQ24" s="96">
        <v>0</v>
      </c>
      <c r="AR24" s="88">
        <v>0</v>
      </c>
      <c r="AS24" s="100">
        <v>0</v>
      </c>
      <c r="AT24" s="96"/>
      <c r="AU24" s="88"/>
      <c r="AV24" s="100"/>
      <c r="AW24" s="96"/>
      <c r="AX24" s="88"/>
      <c r="AY24" s="100"/>
      <c r="AZ24" s="96">
        <v>30</v>
      </c>
      <c r="BA24" s="88">
        <v>0</v>
      </c>
      <c r="BB24" s="100">
        <v>16617.29</v>
      </c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593103.96</v>
      </c>
      <c r="BW24" s="76">
        <f t="shared" si="4"/>
        <v>1518818.2400000002</v>
      </c>
      <c r="BX24" s="78">
        <f t="shared" si="4"/>
        <v>524817.82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>
        <v>0</v>
      </c>
      <c r="AC25" s="88">
        <v>15445.49</v>
      </c>
      <c r="AD25" s="100">
        <v>0</v>
      </c>
      <c r="AE25" s="96">
        <v>20117.09</v>
      </c>
      <c r="AF25" s="88">
        <v>29882.91</v>
      </c>
      <c r="AG25" s="100">
        <v>20117.09</v>
      </c>
      <c r="AH25" s="96"/>
      <c r="AI25" s="88"/>
      <c r="AJ25" s="100"/>
      <c r="AK25" s="96">
        <v>3289.71</v>
      </c>
      <c r="AL25" s="88">
        <v>0</v>
      </c>
      <c r="AM25" s="100">
        <v>3289.71</v>
      </c>
      <c r="AN25" s="96"/>
      <c r="AO25" s="88"/>
      <c r="AP25" s="100"/>
      <c r="AQ25" s="96">
        <v>8263.03</v>
      </c>
      <c r="AR25" s="88">
        <v>0</v>
      </c>
      <c r="AS25" s="100">
        <v>0</v>
      </c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31669.83</v>
      </c>
      <c r="BW25" s="76">
        <f t="shared" si="4"/>
        <v>45328.4</v>
      </c>
      <c r="BX25" s="78">
        <f t="shared" si="4"/>
        <v>23406.8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>
        <v>0</v>
      </c>
      <c r="AF26" s="88">
        <v>0</v>
      </c>
      <c r="AG26" s="100">
        <v>0</v>
      </c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>
        <v>0</v>
      </c>
      <c r="Z27" s="88">
        <v>0</v>
      </c>
      <c r="AA27" s="100">
        <v>0</v>
      </c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15855.74</v>
      </c>
      <c r="E28" s="77">
        <f t="shared" si="5"/>
        <v>72400.46</v>
      </c>
      <c r="F28" s="78">
        <f t="shared" si="5"/>
        <v>84653.72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142740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303509.03</v>
      </c>
      <c r="T28" s="77">
        <f t="shared" si="5"/>
        <v>562039.5700000001</v>
      </c>
      <c r="U28" s="76">
        <f t="shared" si="5"/>
        <v>249268.02000000002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16059.320000000003</v>
      </c>
      <c r="Z28" s="77">
        <f t="shared" si="5"/>
        <v>41211.31</v>
      </c>
      <c r="AA28" s="76">
        <f t="shared" si="5"/>
        <v>4440.8</v>
      </c>
      <c r="AB28" s="97">
        <f t="shared" si="5"/>
        <v>3660</v>
      </c>
      <c r="AC28" s="77">
        <f t="shared" si="5"/>
        <v>40445.49</v>
      </c>
      <c r="AD28" s="76">
        <f t="shared" si="5"/>
        <v>6860.67</v>
      </c>
      <c r="AE28" s="97">
        <f t="shared" si="5"/>
        <v>131366.96</v>
      </c>
      <c r="AF28" s="77">
        <f t="shared" si="5"/>
        <v>740049.81</v>
      </c>
      <c r="AG28" s="76">
        <f t="shared" si="5"/>
        <v>183094.41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3289.71</v>
      </c>
      <c r="AL28" s="77">
        <f t="shared" si="6"/>
        <v>108000</v>
      </c>
      <c r="AM28" s="76">
        <f t="shared" si="6"/>
        <v>3289.71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8263.03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30</v>
      </c>
      <c r="BA28" s="77">
        <f t="shared" si="6"/>
        <v>0</v>
      </c>
      <c r="BB28" s="76">
        <f t="shared" si="6"/>
        <v>16617.29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624773.7899999999</v>
      </c>
      <c r="BW28" s="76">
        <f>BW23+BW24+BW25+BW26+BW27</f>
        <v>1564146.6400000001</v>
      </c>
      <c r="BX28" s="94">
        <f>BX23+BX24+BX25+BX26+BX27</f>
        <v>548224.62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24954.44</v>
      </c>
      <c r="BM40" s="88">
        <v>0</v>
      </c>
      <c r="BN40" s="100">
        <v>24954.440000000002</v>
      </c>
      <c r="BO40" s="96"/>
      <c r="BP40" s="88"/>
      <c r="BQ40" s="100"/>
      <c r="BR40" s="96"/>
      <c r="BS40" s="88"/>
      <c r="BT40" s="100"/>
      <c r="BU40" s="75"/>
      <c r="BV40" s="84">
        <f t="shared" si="10"/>
        <v>24954.44</v>
      </c>
      <c r="BW40" s="76">
        <f t="shared" si="10"/>
        <v>0</v>
      </c>
      <c r="BX40" s="78">
        <f t="shared" si="10"/>
        <v>24954.440000000002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24954.44</v>
      </c>
      <c r="BM42" s="77">
        <f t="shared" si="12"/>
        <v>0</v>
      </c>
      <c r="BN42" s="76">
        <f t="shared" si="12"/>
        <v>24954.440000000002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24954.44</v>
      </c>
      <c r="BW42" s="76">
        <f>BW38+BW39+BW40+BW41</f>
        <v>0</v>
      </c>
      <c r="BX42" s="94">
        <f>BX38+BX39+BX40+BX41</f>
        <v>24954.440000000002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169335</v>
      </c>
      <c r="BS49" s="88">
        <v>0</v>
      </c>
      <c r="BT49" s="100">
        <v>165166.58</v>
      </c>
      <c r="BU49" s="75"/>
      <c r="BV49" s="84">
        <f aca="true" t="shared" si="15" ref="BV49:BX50">D49+G49+J49+M49+P49+S49+V49+Y49+AB49+AE49+AH49+AK49+AN49+AQ49+AT49+AW49+AZ49+BC49+BF49+BI49+BL49+BO49+BR49</f>
        <v>169335</v>
      </c>
      <c r="BW49" s="76">
        <f t="shared" si="15"/>
        <v>0</v>
      </c>
      <c r="BX49" s="78">
        <f t="shared" si="15"/>
        <v>165166.58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7330.95</v>
      </c>
      <c r="BS50" s="88">
        <v>0</v>
      </c>
      <c r="BT50" s="100">
        <v>3097.18</v>
      </c>
      <c r="BU50" s="75"/>
      <c r="BV50" s="84">
        <f t="shared" si="15"/>
        <v>7330.95</v>
      </c>
      <c r="BW50" s="76">
        <f t="shared" si="15"/>
        <v>0</v>
      </c>
      <c r="BX50" s="78">
        <f t="shared" si="15"/>
        <v>3097.18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176665.95</v>
      </c>
      <c r="BS51" s="77">
        <f>BS49+BS50</f>
        <v>0</v>
      </c>
      <c r="BT51" s="76">
        <f>BT49+BT50</f>
        <v>168263.75999999998</v>
      </c>
      <c r="BU51" s="84"/>
      <c r="BV51" s="84">
        <f>BV49+BV50</f>
        <v>176665.95</v>
      </c>
      <c r="BW51" s="76">
        <f>BW49+BW50</f>
        <v>0</v>
      </c>
      <c r="BX51" s="94">
        <f>BX49+BX50</f>
        <v>168263.75999999998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376270.32999999996</v>
      </c>
      <c r="E53" s="85">
        <f t="shared" si="18"/>
        <v>118436.5</v>
      </c>
      <c r="F53" s="85">
        <f t="shared" si="18"/>
        <v>390827.70000000007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36035.85</v>
      </c>
      <c r="K53" s="85">
        <f t="shared" si="18"/>
        <v>0</v>
      </c>
      <c r="L53" s="85">
        <f t="shared" si="18"/>
        <v>34837.24999999999</v>
      </c>
      <c r="M53" s="85">
        <f t="shared" si="18"/>
        <v>171661.71</v>
      </c>
      <c r="N53" s="85">
        <f t="shared" si="18"/>
        <v>0</v>
      </c>
      <c r="O53" s="85">
        <f t="shared" si="18"/>
        <v>25681.030000000002</v>
      </c>
      <c r="P53" s="85">
        <f t="shared" si="18"/>
        <v>8400.49</v>
      </c>
      <c r="Q53" s="85">
        <f t="shared" si="18"/>
        <v>0</v>
      </c>
      <c r="R53" s="85">
        <f t="shared" si="18"/>
        <v>18482.379999999997</v>
      </c>
      <c r="S53" s="85">
        <f t="shared" si="18"/>
        <v>318210.4</v>
      </c>
      <c r="T53" s="85">
        <f t="shared" si="18"/>
        <v>562039.5700000001</v>
      </c>
      <c r="U53" s="85">
        <f t="shared" si="18"/>
        <v>261259.1</v>
      </c>
      <c r="V53" s="85">
        <f t="shared" si="18"/>
        <v>9224.79</v>
      </c>
      <c r="W53" s="85">
        <f t="shared" si="18"/>
        <v>0</v>
      </c>
      <c r="X53" s="85">
        <f t="shared" si="18"/>
        <v>16474.659999999996</v>
      </c>
      <c r="Y53" s="85">
        <f t="shared" si="18"/>
        <v>16059.320000000003</v>
      </c>
      <c r="Z53" s="85">
        <f t="shared" si="18"/>
        <v>41211.31</v>
      </c>
      <c r="AA53" s="85">
        <f t="shared" si="18"/>
        <v>4640.8</v>
      </c>
      <c r="AB53" s="85">
        <f t="shared" si="18"/>
        <v>150787.72</v>
      </c>
      <c r="AC53" s="85">
        <f t="shared" si="18"/>
        <v>40445.49</v>
      </c>
      <c r="AD53" s="85">
        <f t="shared" si="18"/>
        <v>17678.9</v>
      </c>
      <c r="AE53" s="85">
        <f t="shared" si="18"/>
        <v>194946.15999999997</v>
      </c>
      <c r="AF53" s="85">
        <f t="shared" si="18"/>
        <v>740049.81</v>
      </c>
      <c r="AG53" s="85">
        <f t="shared" si="18"/>
        <v>248935.2</v>
      </c>
      <c r="AH53" s="85">
        <f t="shared" si="18"/>
        <v>6035.34</v>
      </c>
      <c r="AI53" s="85">
        <f t="shared" si="18"/>
        <v>0</v>
      </c>
      <c r="AJ53" s="85">
        <f aca="true" t="shared" si="19" ref="AJ53:BT53">AJ20+AJ28+AJ35+AJ42+AJ46+AJ51</f>
        <v>14035.34</v>
      </c>
      <c r="AK53" s="85">
        <f t="shared" si="19"/>
        <v>257368.12000000002</v>
      </c>
      <c r="AL53" s="85">
        <f t="shared" si="19"/>
        <v>156078.39</v>
      </c>
      <c r="AM53" s="85">
        <f t="shared" si="19"/>
        <v>260033.36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21863.03</v>
      </c>
      <c r="AR53" s="85">
        <f t="shared" si="19"/>
        <v>0</v>
      </c>
      <c r="AS53" s="85">
        <f t="shared" si="19"/>
        <v>12900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30</v>
      </c>
      <c r="BA53" s="85">
        <f t="shared" si="19"/>
        <v>0</v>
      </c>
      <c r="BB53" s="85">
        <f t="shared" si="19"/>
        <v>16617.29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27542.6</v>
      </c>
      <c r="BM53" s="85">
        <f t="shared" si="19"/>
        <v>0</v>
      </c>
      <c r="BN53" s="85">
        <f t="shared" si="19"/>
        <v>27542.600000000002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176665.95</v>
      </c>
      <c r="BS53" s="85">
        <f t="shared" si="19"/>
        <v>0</v>
      </c>
      <c r="BT53" s="85">
        <f t="shared" si="19"/>
        <v>168263.75999999998</v>
      </c>
      <c r="BU53" s="85">
        <f>BU8</f>
        <v>0</v>
      </c>
      <c r="BV53" s="101">
        <f>BV8+BV20+BV28+BV35+BV42+BV46+BV51</f>
        <v>1771101.8099999998</v>
      </c>
      <c r="BW53" s="86">
        <f>BW20+BW28+BW35+BW42+BW46+BW51</f>
        <v>1658261.07</v>
      </c>
      <c r="BX53" s="86">
        <f>BX20+BX28+BX35+BX42+BX46+BX51</f>
        <v>1518209.3699999999</v>
      </c>
    </row>
    <row r="54" spans="2:77" ht="25.5" customHeight="1" thickBot="1" thickTop="1">
      <c r="B54" s="139" t="s">
        <v>147</v>
      </c>
      <c r="C54" s="140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IF((Spese_Rendiconto_2020!BV53+Spese_Rendiconto_2020!BW53-Entrate_Rendiconto_2020!D58)&lt;0,Entrate_Rendiconto_2020!D58-Spese_Rendiconto_2020!BV53-Spese_Rendiconto_2020!BW53,0)</f>
        <v>352110.83999999985</v>
      </c>
      <c r="BW54" s="92"/>
      <c r="BX54" s="93">
        <f>IF((Spese_Rendiconto_2020!BX53-Entrate_Rendiconto_2020!E58)&lt;0,Entrate_Rendiconto_2020!E58-Spese_Rendiconto_2020!BX53,0)</f>
        <v>3113752.0600000005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2022-05-02T11:47:00Z</dcterms:modified>
  <cp:category/>
  <cp:version/>
  <cp:contentType/>
  <cp:contentStatus/>
</cp:coreProperties>
</file>