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<sst xmlns="http://schemas.openxmlformats.org/spreadsheetml/2006/main" count="870" uniqueCount="149">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</sst>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318381.15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476818.77</v>
      </c>
      <c r="E10" s="45">
        <v>440581.4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183016</v>
      </c>
      <c r="E14" s="45">
        <v>176459.41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659834.77</v>
      </c>
      <c r="E16" s="51">
        <f>E10+E11+E12+E13+E14+E15</f>
        <v>617040.81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4748.72</v>
      </c>
      <c r="E18" s="45">
        <v>0</v>
      </c>
    </row>
    <row r="19" spans="2:5" ht="14.25">
      <c r="B19" s="13">
        <v>20102</v>
      </c>
      <c r="C19" s="54" t="s">
        <v>21</v>
      </c>
      <c r="D19" s="39">
        <v>948</v>
      </c>
      <c r="E19" s="50">
        <v>948</v>
      </c>
    </row>
    <row r="20" spans="2:5" ht="14.25">
      <c r="B20" s="13">
        <v>20103</v>
      </c>
      <c r="C20" s="54" t="s">
        <v>22</v>
      </c>
      <c r="D20" s="39">
        <v>25106.1</v>
      </c>
      <c r="E20" s="59">
        <v>22179.210000000003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30802.82</v>
      </c>
      <c r="E23" s="51">
        <f>E18+E19+E20+E21+E22</f>
        <v>23127.210000000003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103444.9</v>
      </c>
      <c r="E25" s="45">
        <v>111476.26999999999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>
        <v>0</v>
      </c>
      <c r="E28" s="45">
        <v>0</v>
      </c>
    </row>
    <row r="29" spans="2:5" ht="14.25">
      <c r="B29" s="13">
        <v>30500</v>
      </c>
      <c r="C29" s="54" t="s">
        <v>31</v>
      </c>
      <c r="D29" s="60">
        <v>28853.93</v>
      </c>
      <c r="E29" s="50">
        <v>29034.550000000007</v>
      </c>
    </row>
    <row r="30" spans="2:5" ht="15" thickBot="1">
      <c r="B30" s="16">
        <v>30000</v>
      </c>
      <c r="C30" s="15" t="s">
        <v>32</v>
      </c>
      <c r="D30" s="48">
        <f>D25+D26+D27+D28+D29</f>
        <v>132298.83</v>
      </c>
      <c r="E30" s="51">
        <f>E25+E26+E27+E28+E29</f>
        <v>140510.82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92910.13</v>
      </c>
      <c r="E33" s="59">
        <v>52056.37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>
        <v>14200.8</v>
      </c>
      <c r="E36" s="50">
        <v>15830.619999999999</v>
      </c>
    </row>
    <row r="37" spans="2:5" ht="15" thickBot="1">
      <c r="B37" s="16">
        <v>40000</v>
      </c>
      <c r="C37" s="15" t="s">
        <v>40</v>
      </c>
      <c r="D37" s="48">
        <f>D32+D33+D34+D35+D36</f>
        <v>107110.93000000001</v>
      </c>
      <c r="E37" s="51">
        <f>E32+E33+E34+E35+E36</f>
        <v>67886.99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44936</v>
      </c>
      <c r="E47" s="45">
        <v>30827.8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44936</v>
      </c>
      <c r="E49" s="51">
        <f>E45+E46+E47+E48</f>
        <v>30827.8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69442.92</v>
      </c>
      <c r="E54" s="45">
        <v>58139.969999999994</v>
      </c>
    </row>
    <row r="55" spans="2:5" ht="14.25">
      <c r="B55" s="13">
        <v>90200</v>
      </c>
      <c r="C55" s="54" t="s">
        <v>62</v>
      </c>
      <c r="D55" s="61">
        <v>74710.04999999999</v>
      </c>
      <c r="E55" s="62">
        <v>68497.46000000002</v>
      </c>
    </row>
    <row r="56" spans="2:5" ht="15" thickBot="1">
      <c r="B56" s="16">
        <v>90000</v>
      </c>
      <c r="C56" s="15" t="s">
        <v>63</v>
      </c>
      <c r="D56" s="48">
        <f>D54+D55</f>
        <v>144152.96999999997</v>
      </c>
      <c r="E56" s="51">
        <f>E54+E55</f>
        <v>126637.43000000002</v>
      </c>
    </row>
    <row r="57" spans="2:5" ht="15" thickBot="1" thickTop="1">
      <c r="B57" s="109" t="s">
        <v>64</v>
      </c>
      <c r="C57" s="110"/>
      <c r="D57" s="52">
        <f>D16+D23+D30+D37+D43+D49+D52+D56</f>
        <v>1119136.3199999998</v>
      </c>
      <c r="E57" s="55">
        <f>E16+E23+E30+E37+E43+E49+E52+E56</f>
        <v>1006031.0600000002</v>
      </c>
    </row>
    <row r="58" spans="2:5" ht="15" thickBot="1" thickTop="1">
      <c r="B58" s="109" t="s">
        <v>65</v>
      </c>
      <c r="C58" s="110"/>
      <c r="D58" s="52">
        <f>D57+D5+D6+D7+D8</f>
        <v>1119136.3199999998</v>
      </c>
      <c r="E58" s="55">
        <f>E57+E5+E6+E7+E8</f>
        <v>1324412.2100000002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164061.54</v>
      </c>
      <c r="E10" s="89">
        <v>0</v>
      </c>
      <c r="F10" s="90">
        <v>158652.36000000002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164061.54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158652.36000000002</v>
      </c>
    </row>
    <row r="11" spans="2:76" ht="14.25">
      <c r="B11" s="13">
        <v>102</v>
      </c>
      <c r="C11" s="25" t="s">
        <v>92</v>
      </c>
      <c r="D11" s="88">
        <v>14344.82</v>
      </c>
      <c r="E11" s="89">
        <v>0</v>
      </c>
      <c r="F11" s="90">
        <v>14344.82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14344.82</v>
      </c>
      <c r="BW11" s="77">
        <f t="shared" si="1"/>
        <v>0</v>
      </c>
      <c r="BX11" s="79">
        <f t="shared" si="2"/>
        <v>14344.82</v>
      </c>
    </row>
    <row r="12" spans="2:76" ht="14.25">
      <c r="B12" s="13">
        <v>103</v>
      </c>
      <c r="C12" s="25" t="s">
        <v>93</v>
      </c>
      <c r="D12" s="88">
        <v>162252.52</v>
      </c>
      <c r="E12" s="89">
        <v>0</v>
      </c>
      <c r="F12" s="90">
        <v>128895.19999999997</v>
      </c>
      <c r="G12" s="88"/>
      <c r="H12" s="89"/>
      <c r="I12" s="90"/>
      <c r="J12" s="97"/>
      <c r="K12" s="89"/>
      <c r="L12" s="101"/>
      <c r="M12" s="91">
        <v>104849.73</v>
      </c>
      <c r="N12" s="89">
        <v>0</v>
      </c>
      <c r="O12" s="90">
        <v>92682.19</v>
      </c>
      <c r="P12" s="91">
        <v>4401.3</v>
      </c>
      <c r="Q12" s="89">
        <v>0</v>
      </c>
      <c r="R12" s="90">
        <v>3571.0599999999995</v>
      </c>
      <c r="S12" s="91">
        <v>2442.2999999999997</v>
      </c>
      <c r="T12" s="89">
        <v>0</v>
      </c>
      <c r="U12" s="90">
        <v>2442.2999999999997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130243.54000000001</v>
      </c>
      <c r="AC12" s="89">
        <v>0</v>
      </c>
      <c r="AD12" s="90">
        <v>129334.83999999998</v>
      </c>
      <c r="AE12" s="91">
        <v>44171.61</v>
      </c>
      <c r="AF12" s="89">
        <v>0</v>
      </c>
      <c r="AG12" s="90">
        <v>53317.41999999999</v>
      </c>
      <c r="AH12" s="91"/>
      <c r="AI12" s="89"/>
      <c r="AJ12" s="90"/>
      <c r="AK12" s="91">
        <v>17325.35</v>
      </c>
      <c r="AL12" s="89">
        <v>0</v>
      </c>
      <c r="AM12" s="90">
        <v>14661.24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465686.35</v>
      </c>
      <c r="BW12" s="77">
        <f t="shared" si="1"/>
        <v>0</v>
      </c>
      <c r="BX12" s="79">
        <f t="shared" si="2"/>
        <v>424904.2499999999</v>
      </c>
    </row>
    <row r="13" spans="2:76" ht="14.25">
      <c r="B13" s="13">
        <v>104</v>
      </c>
      <c r="C13" s="25" t="s">
        <v>19</v>
      </c>
      <c r="D13" s="88">
        <v>40713.850000000006</v>
      </c>
      <c r="E13" s="89">
        <v>0</v>
      </c>
      <c r="F13" s="90">
        <v>37314.25000000001</v>
      </c>
      <c r="G13" s="88"/>
      <c r="H13" s="89"/>
      <c r="I13" s="90"/>
      <c r="J13" s="97">
        <v>2121.74</v>
      </c>
      <c r="K13" s="89">
        <v>0</v>
      </c>
      <c r="L13" s="101">
        <v>2121.74</v>
      </c>
      <c r="M13" s="91">
        <v>0</v>
      </c>
      <c r="N13" s="89">
        <v>0</v>
      </c>
      <c r="O13" s="90">
        <v>0</v>
      </c>
      <c r="P13" s="91">
        <v>2788.13</v>
      </c>
      <c r="Q13" s="89">
        <v>0</v>
      </c>
      <c r="R13" s="90">
        <v>3788.13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57433.03</v>
      </c>
      <c r="AL13" s="89">
        <v>0</v>
      </c>
      <c r="AM13" s="90">
        <v>57433.03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1715.72</v>
      </c>
      <c r="BD13" s="89">
        <v>0</v>
      </c>
      <c r="BE13" s="101">
        <v>1690.45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104772.47</v>
      </c>
      <c r="BW13" s="77">
        <f t="shared" si="1"/>
        <v>0</v>
      </c>
      <c r="BX13" s="79">
        <f t="shared" si="2"/>
        <v>102347.59999999999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22800.1</v>
      </c>
      <c r="BM16" s="89">
        <v>0</v>
      </c>
      <c r="BN16" s="90">
        <v>12499.54</v>
      </c>
      <c r="BO16" s="91"/>
      <c r="BP16" s="89"/>
      <c r="BQ16" s="90"/>
      <c r="BR16" s="97"/>
      <c r="BS16" s="89"/>
      <c r="BT16" s="101"/>
      <c r="BU16" s="76"/>
      <c r="BV16" s="85">
        <f t="shared" si="0"/>
        <v>22800.1</v>
      </c>
      <c r="BW16" s="77">
        <f t="shared" si="1"/>
        <v>0</v>
      </c>
      <c r="BX16" s="79">
        <f t="shared" si="2"/>
        <v>12499.54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66.11</v>
      </c>
      <c r="AL18" s="89">
        <v>0</v>
      </c>
      <c r="AM18" s="101">
        <v>66.11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66.11</v>
      </c>
      <c r="BW18" s="77">
        <f t="shared" si="1"/>
        <v>0</v>
      </c>
      <c r="BX18" s="79">
        <f t="shared" si="2"/>
        <v>66.11</v>
      </c>
    </row>
    <row r="19" spans="2:76" ht="14.25">
      <c r="B19" s="13">
        <v>110</v>
      </c>
      <c r="C19" s="25" t="s">
        <v>98</v>
      </c>
      <c r="D19" s="88">
        <v>18604.97</v>
      </c>
      <c r="E19" s="89">
        <v>0</v>
      </c>
      <c r="F19" s="90">
        <v>13667.86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18604.97</v>
      </c>
      <c r="BW19" s="77">
        <f t="shared" si="1"/>
        <v>0</v>
      </c>
      <c r="BX19" s="79">
        <f t="shared" si="2"/>
        <v>13667.86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399977.69999999995</v>
      </c>
      <c r="E20" s="78">
        <f t="shared" si="3"/>
        <v>0</v>
      </c>
      <c r="F20" s="79">
        <f t="shared" si="3"/>
        <v>352874.49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2121.74</v>
      </c>
      <c r="K20" s="78">
        <f t="shared" si="3"/>
        <v>0</v>
      </c>
      <c r="L20" s="77">
        <f t="shared" si="3"/>
        <v>2121.74</v>
      </c>
      <c r="M20" s="98">
        <f t="shared" si="3"/>
        <v>104849.73</v>
      </c>
      <c r="N20" s="78">
        <f t="shared" si="3"/>
        <v>0</v>
      </c>
      <c r="O20" s="77">
        <f t="shared" si="3"/>
        <v>92682.19</v>
      </c>
      <c r="P20" s="98">
        <f t="shared" si="3"/>
        <v>7189.43</v>
      </c>
      <c r="Q20" s="78">
        <f t="shared" si="3"/>
        <v>0</v>
      </c>
      <c r="R20" s="77">
        <f t="shared" si="3"/>
        <v>7359.19</v>
      </c>
      <c r="S20" s="98">
        <f t="shared" si="3"/>
        <v>2442.2999999999997</v>
      </c>
      <c r="T20" s="78">
        <f t="shared" si="3"/>
        <v>0</v>
      </c>
      <c r="U20" s="77">
        <f t="shared" si="3"/>
        <v>2442.2999999999997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130243.54000000001</v>
      </c>
      <c r="AC20" s="78">
        <f t="shared" si="3"/>
        <v>0</v>
      </c>
      <c r="AD20" s="77">
        <f t="shared" si="3"/>
        <v>129334.83999999998</v>
      </c>
      <c r="AE20" s="98">
        <f t="shared" si="3"/>
        <v>44171.61</v>
      </c>
      <c r="AF20" s="78">
        <f t="shared" si="3"/>
        <v>0</v>
      </c>
      <c r="AG20" s="77">
        <f t="shared" si="3"/>
        <v>53317.41999999999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74824.49</v>
      </c>
      <c r="AL20" s="78">
        <f t="shared" si="3"/>
        <v>0</v>
      </c>
      <c r="AM20" s="77">
        <f t="shared" si="3"/>
        <v>72160.38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1715.72</v>
      </c>
      <c r="BD20" s="78">
        <f t="shared" si="3"/>
        <v>0</v>
      </c>
      <c r="BE20" s="77">
        <f t="shared" si="3"/>
        <v>1690.45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22800.1</v>
      </c>
      <c r="BM20" s="78">
        <f t="shared" si="3"/>
        <v>0</v>
      </c>
      <c r="BN20" s="77">
        <f t="shared" si="3"/>
        <v>12499.54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790336.3599999999</v>
      </c>
      <c r="BW20" s="77">
        <f>BW10+BW11+BW12+BW13+BW14+BW15+BW16+BW17+BW18+BW19</f>
        <v>0</v>
      </c>
      <c r="BX20" s="95">
        <f>BX10+BX11+BX12+BX13+BX14+BX15+BX16+BX17+BX18+BX19</f>
        <v>726482.5399999999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44936</v>
      </c>
      <c r="E24" s="89">
        <v>0</v>
      </c>
      <c r="F24" s="90">
        <v>37143.369999999995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102328.93000000001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48652.19</v>
      </c>
      <c r="AB24" s="97">
        <v>0</v>
      </c>
      <c r="AC24" s="89">
        <v>0</v>
      </c>
      <c r="AD24" s="101">
        <v>1015.04</v>
      </c>
      <c r="AE24" s="97">
        <v>500.2</v>
      </c>
      <c r="AF24" s="89">
        <v>0</v>
      </c>
      <c r="AG24" s="101">
        <v>500.2</v>
      </c>
      <c r="AH24" s="97"/>
      <c r="AI24" s="89"/>
      <c r="AJ24" s="101"/>
      <c r="AK24" s="97">
        <v>8322.4</v>
      </c>
      <c r="AL24" s="89">
        <v>0</v>
      </c>
      <c r="AM24" s="101">
        <v>10394.4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53758.6</v>
      </c>
      <c r="BW24" s="77">
        <f t="shared" si="4"/>
        <v>0</v>
      </c>
      <c r="BX24" s="79">
        <f t="shared" si="4"/>
        <v>200034.13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87005.13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87005.13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44936</v>
      </c>
      <c r="E28" s="78">
        <f t="shared" si="5"/>
        <v>0</v>
      </c>
      <c r="F28" s="79">
        <f t="shared" si="5"/>
        <v>37143.369999999995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102328.93000000001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48652.19</v>
      </c>
      <c r="AB28" s="98">
        <f t="shared" si="5"/>
        <v>0</v>
      </c>
      <c r="AC28" s="78">
        <f t="shared" si="5"/>
        <v>0</v>
      </c>
      <c r="AD28" s="77">
        <f t="shared" si="5"/>
        <v>1015.04</v>
      </c>
      <c r="AE28" s="98">
        <f t="shared" si="5"/>
        <v>87505.33</v>
      </c>
      <c r="AF28" s="78">
        <f t="shared" si="5"/>
        <v>0</v>
      </c>
      <c r="AG28" s="77">
        <f t="shared" si="5"/>
        <v>500.2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8322.4</v>
      </c>
      <c r="AL28" s="78">
        <f t="shared" si="6"/>
        <v>0</v>
      </c>
      <c r="AM28" s="77">
        <f t="shared" si="6"/>
        <v>10394.4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140763.73</v>
      </c>
      <c r="BW28" s="77">
        <f>BW23+BW24+BW25+BW26+BW27</f>
        <v>0</v>
      </c>
      <c r="BX28" s="95">
        <f>BX23+BX24+BX25+BX26+BX27</f>
        <v>200034.13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42800.42</v>
      </c>
      <c r="BM40" s="89">
        <v>0</v>
      </c>
      <c r="BN40" s="101">
        <v>32393.44</v>
      </c>
      <c r="BO40" s="97"/>
      <c r="BP40" s="89"/>
      <c r="BQ40" s="101"/>
      <c r="BR40" s="97"/>
      <c r="BS40" s="89"/>
      <c r="BT40" s="101"/>
      <c r="BU40" s="76"/>
      <c r="BV40" s="85">
        <f t="shared" si="10"/>
        <v>42800.42</v>
      </c>
      <c r="BW40" s="77">
        <f t="shared" si="10"/>
        <v>0</v>
      </c>
      <c r="BX40" s="79">
        <f t="shared" si="10"/>
        <v>32393.44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42800.42</v>
      </c>
      <c r="BM42" s="78">
        <f t="shared" si="12"/>
        <v>0</v>
      </c>
      <c r="BN42" s="77">
        <f t="shared" si="12"/>
        <v>32393.44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42800.42</v>
      </c>
      <c r="BW42" s="77">
        <f>BW38+BW39+BW40+BW41</f>
        <v>0</v>
      </c>
      <c r="BX42" s="95">
        <f>BX38+BX39+BX40+BX41</f>
        <v>32393.44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69442.92</v>
      </c>
      <c r="BS49" s="89">
        <v>0</v>
      </c>
      <c r="BT49" s="101">
        <v>58139.969999999994</v>
      </c>
      <c r="BU49" s="76"/>
      <c r="BV49" s="85">
        <f aca="true" t="shared" si="15" ref="BV49:BX50">D49+G49+J49+M49+P49+S49+V49+Y49+AB49+AE49+AH49+AK49+AN49+AQ49+AT49+AW49+AZ49+BC49+BF49+BI49+BL49+BO49+BR49</f>
        <v>69442.92</v>
      </c>
      <c r="BW49" s="77">
        <f t="shared" si="15"/>
        <v>0</v>
      </c>
      <c r="BX49" s="79">
        <f t="shared" si="15"/>
        <v>58139.969999999994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74710.05</v>
      </c>
      <c r="BS50" s="89">
        <v>0</v>
      </c>
      <c r="BT50" s="101">
        <v>84374.56</v>
      </c>
      <c r="BU50" s="76"/>
      <c r="BV50" s="85">
        <f t="shared" si="15"/>
        <v>74710.05</v>
      </c>
      <c r="BW50" s="77">
        <f t="shared" si="15"/>
        <v>0</v>
      </c>
      <c r="BX50" s="79">
        <f t="shared" si="15"/>
        <v>84374.56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144152.97</v>
      </c>
      <c r="BS51" s="78">
        <f>BS49+BS50</f>
        <v>0</v>
      </c>
      <c r="BT51" s="77">
        <f>BT49+BT50</f>
        <v>142514.53</v>
      </c>
      <c r="BU51" s="85"/>
      <c r="BV51" s="85">
        <f>BV49+BV50</f>
        <v>144152.97</v>
      </c>
      <c r="BW51" s="77">
        <f>BW49+BW50</f>
        <v>0</v>
      </c>
      <c r="BX51" s="95">
        <f>BX49+BX50</f>
        <v>142514.53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444913.69999999995</v>
      </c>
      <c r="E53" s="86">
        <f t="shared" si="18"/>
        <v>0</v>
      </c>
      <c r="F53" s="86">
        <f t="shared" si="18"/>
        <v>390017.86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2121.74</v>
      </c>
      <c r="K53" s="86">
        <f t="shared" si="18"/>
        <v>0</v>
      </c>
      <c r="L53" s="86">
        <f t="shared" si="18"/>
        <v>2121.74</v>
      </c>
      <c r="M53" s="86">
        <f t="shared" si="18"/>
        <v>104849.73</v>
      </c>
      <c r="N53" s="86">
        <f t="shared" si="18"/>
        <v>0</v>
      </c>
      <c r="O53" s="86">
        <f t="shared" si="18"/>
        <v>195011.12</v>
      </c>
      <c r="P53" s="86">
        <f t="shared" si="18"/>
        <v>7189.43</v>
      </c>
      <c r="Q53" s="86">
        <f t="shared" si="18"/>
        <v>0</v>
      </c>
      <c r="R53" s="86">
        <f t="shared" si="18"/>
        <v>7359.19</v>
      </c>
      <c r="S53" s="86">
        <f t="shared" si="18"/>
        <v>2442.2999999999997</v>
      </c>
      <c r="T53" s="86">
        <f t="shared" si="18"/>
        <v>0</v>
      </c>
      <c r="U53" s="86">
        <f t="shared" si="18"/>
        <v>2442.2999999999997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48652.19</v>
      </c>
      <c r="AB53" s="86">
        <f t="shared" si="18"/>
        <v>130243.54000000001</v>
      </c>
      <c r="AC53" s="86">
        <f t="shared" si="18"/>
        <v>0</v>
      </c>
      <c r="AD53" s="86">
        <f t="shared" si="18"/>
        <v>130349.87999999998</v>
      </c>
      <c r="AE53" s="86">
        <f t="shared" si="18"/>
        <v>131676.94</v>
      </c>
      <c r="AF53" s="86">
        <f t="shared" si="18"/>
        <v>0</v>
      </c>
      <c r="AG53" s="86">
        <f t="shared" si="18"/>
        <v>53817.61999999999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83146.89</v>
      </c>
      <c r="AL53" s="86">
        <f t="shared" si="19"/>
        <v>0</v>
      </c>
      <c r="AM53" s="86">
        <f t="shared" si="19"/>
        <v>82554.78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1715.72</v>
      </c>
      <c r="BD53" s="86">
        <f t="shared" si="19"/>
        <v>0</v>
      </c>
      <c r="BE53" s="86">
        <f t="shared" si="19"/>
        <v>1690.45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65600.51999999999</v>
      </c>
      <c r="BM53" s="86">
        <f t="shared" si="19"/>
        <v>0</v>
      </c>
      <c r="BN53" s="86">
        <f t="shared" si="19"/>
        <v>44892.979999999996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144152.97</v>
      </c>
      <c r="BS53" s="86">
        <f t="shared" si="19"/>
        <v>0</v>
      </c>
      <c r="BT53" s="86">
        <f t="shared" si="19"/>
        <v>142514.53</v>
      </c>
      <c r="BU53" s="86">
        <f>BU8</f>
        <v>0</v>
      </c>
      <c r="BV53" s="102">
        <f>BV8+BV20+BV28+BV35+BV42+BV46+BV51</f>
        <v>1118053.48</v>
      </c>
      <c r="BW53" s="87">
        <f>BW20+BW28+BW35+BW42+BW46+BW51</f>
        <v>0</v>
      </c>
      <c r="BX53" s="87">
        <f>BX20+BX28+BX35+BX42+BX46+BX51</f>
        <v>1101424.64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1082.839999999851</v>
      </c>
      <c r="BW54" s="93"/>
      <c r="BX54" s="94">
        <f>IF((Spese_Rendiconto_2016!BX53-Entrate_Rendiconto_2016!E58)&lt;0,Entrate_Rendiconto_2016!E58-Spese_Rendiconto_2016!BX53,0)</f>
        <v>222987.5700000003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2017-05-24T09:53:35Z</dcterms:modified>
  <cp:category/>
  <cp:version/>
  <cp:contentType/>
  <cp:contentStatus/>
</cp:coreProperties>
</file>