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<sst xmlns="http://schemas.openxmlformats.org/spreadsheetml/2006/main" count="870" uniqueCount="149">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</sst>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71171.22</v>
      </c>
      <c r="E5" s="38"/>
    </row>
    <row r="6" spans="2:5" ht="15">
      <c r="B6" s="8"/>
      <c r="C6" s="5" t="s">
        <v>5</v>
      </c>
      <c r="D6" s="39">
        <v>202868.27</v>
      </c>
      <c r="E6" s="40"/>
    </row>
    <row r="7" spans="2:5" ht="15">
      <c r="B7" s="8"/>
      <c r="C7" s="5" t="s">
        <v>6</v>
      </c>
      <c r="D7" s="39">
        <v>482586.04000000004</v>
      </c>
      <c r="E7" s="40"/>
    </row>
    <row r="8" spans="2:5" ht="15.75" thickBot="1">
      <c r="B8" s="9"/>
      <c r="C8" s="6" t="s">
        <v>7</v>
      </c>
      <c r="D8" s="41"/>
      <c r="E8" s="42">
        <v>496887.57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1704061.47</v>
      </c>
      <c r="E10" s="45">
        <v>1950191.4399999997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1704061.47</v>
      </c>
      <c r="E16" s="51">
        <f>E10+E11+E12+E13+E14+E15</f>
        <v>1950191.4399999997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379684.2</v>
      </c>
      <c r="E18" s="45">
        <v>411924.76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14200</v>
      </c>
      <c r="E20" s="59">
        <v>14200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19822.760000000006</v>
      </c>
      <c r="E22" s="50">
        <v>5674.01</v>
      </c>
    </row>
    <row r="23" spans="2:5" ht="15.75" thickBot="1">
      <c r="B23" s="16">
        <v>20000</v>
      </c>
      <c r="C23" s="15" t="s">
        <v>24</v>
      </c>
      <c r="D23" s="48">
        <f>D18+D19+D20+D21+D22</f>
        <v>413706.96</v>
      </c>
      <c r="E23" s="51">
        <f>E18+E19+E20+E21+E22</f>
        <v>431798.77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409667.4099999999</v>
      </c>
      <c r="E25" s="45">
        <v>404189.70000000007</v>
      </c>
    </row>
    <row r="26" spans="2:5" ht="15">
      <c r="B26" s="13">
        <v>30200</v>
      </c>
      <c r="C26" s="54" t="s">
        <v>28</v>
      </c>
      <c r="D26" s="39">
        <v>10651.570000000002</v>
      </c>
      <c r="E26" s="45">
        <v>11310.71</v>
      </c>
    </row>
    <row r="27" spans="2:5" ht="15">
      <c r="B27" s="13">
        <v>30300</v>
      </c>
      <c r="C27" s="54" t="s">
        <v>29</v>
      </c>
      <c r="D27" s="39">
        <v>1.4</v>
      </c>
      <c r="E27" s="45">
        <v>1.56</v>
      </c>
    </row>
    <row r="28" spans="2:5" ht="15">
      <c r="B28" s="13">
        <v>30400</v>
      </c>
      <c r="C28" s="54" t="s">
        <v>30</v>
      </c>
      <c r="D28" s="49">
        <v>3675</v>
      </c>
      <c r="E28" s="45">
        <v>3675</v>
      </c>
    </row>
    <row r="29" spans="2:5" ht="15">
      <c r="B29" s="13">
        <v>30500</v>
      </c>
      <c r="C29" s="54" t="s">
        <v>31</v>
      </c>
      <c r="D29" s="60">
        <v>181384.25</v>
      </c>
      <c r="E29" s="50">
        <v>156938.49000000002</v>
      </c>
    </row>
    <row r="30" spans="2:5" ht="15.75" thickBot="1">
      <c r="B30" s="16">
        <v>30000</v>
      </c>
      <c r="C30" s="15" t="s">
        <v>32</v>
      </c>
      <c r="D30" s="48">
        <f>D25+D26+D27+D28+D29</f>
        <v>605379.6299999999</v>
      </c>
      <c r="E30" s="51">
        <f>E25+E26+E27+E28+E29</f>
        <v>576115.4600000001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152871.72999999998</v>
      </c>
      <c r="E33" s="59">
        <v>32000</v>
      </c>
    </row>
    <row r="34" spans="2:5" ht="15">
      <c r="B34" s="13">
        <v>40300</v>
      </c>
      <c r="C34" s="54" t="s">
        <v>37</v>
      </c>
      <c r="D34" s="61">
        <v>245000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168410.37</v>
      </c>
      <c r="E36" s="50">
        <v>167695.37</v>
      </c>
    </row>
    <row r="37" spans="2:5" ht="15.75" thickBot="1">
      <c r="B37" s="16">
        <v>40000</v>
      </c>
      <c r="C37" s="15" t="s">
        <v>40</v>
      </c>
      <c r="D37" s="48">
        <f>D32+D33+D34+D35+D36</f>
        <v>566282.1</v>
      </c>
      <c r="E37" s="51">
        <f>E32+E33+E34+E35+E36</f>
        <v>199695.37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333915.72</v>
      </c>
      <c r="E54" s="45">
        <v>333915.72</v>
      </c>
    </row>
    <row r="55" spans="2:5" ht="15">
      <c r="B55" s="13">
        <v>90200</v>
      </c>
      <c r="C55" s="54" t="s">
        <v>62</v>
      </c>
      <c r="D55" s="61">
        <v>8654.08</v>
      </c>
      <c r="E55" s="62">
        <v>8217.54</v>
      </c>
    </row>
    <row r="56" spans="2:5" ht="15.75" thickBot="1">
      <c r="B56" s="16">
        <v>90000</v>
      </c>
      <c r="C56" s="15" t="s">
        <v>63</v>
      </c>
      <c r="D56" s="48">
        <f>D54+D55</f>
        <v>342569.8</v>
      </c>
      <c r="E56" s="51">
        <f>E54+E55</f>
        <v>342133.25999999995</v>
      </c>
    </row>
    <row r="57" spans="2:5" ht="16.5" thickBot="1" thickTop="1">
      <c r="B57" s="109" t="s">
        <v>64</v>
      </c>
      <c r="C57" s="110"/>
      <c r="D57" s="52">
        <f>D16+D23+D30+D37+D43+D49+D52+D56</f>
        <v>3631999.96</v>
      </c>
      <c r="E57" s="55">
        <f>E16+E23+E30+E37+E43+E49+E52+E56</f>
        <v>3499934.3</v>
      </c>
    </row>
    <row r="58" spans="2:5" ht="16.5" thickBot="1" thickTop="1">
      <c r="B58" s="109" t="s">
        <v>65</v>
      </c>
      <c r="C58" s="110"/>
      <c r="D58" s="52">
        <f>D57+D5+D6+D7+D8</f>
        <v>4388625.49</v>
      </c>
      <c r="E58" s="55">
        <f>E57+E5+E6+E7+E8</f>
        <v>3996821.8699999996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521306.01999999996</v>
      </c>
      <c r="E10" s="89">
        <v>32050.59</v>
      </c>
      <c r="F10" s="90">
        <v>529026.83</v>
      </c>
      <c r="G10" s="88"/>
      <c r="H10" s="89"/>
      <c r="I10" s="90"/>
      <c r="J10" s="97">
        <v>1281.23</v>
      </c>
      <c r="K10" s="89">
        <v>0</v>
      </c>
      <c r="L10" s="101">
        <v>1281.23</v>
      </c>
      <c r="M10" s="91">
        <v>30284.600000000002</v>
      </c>
      <c r="N10" s="89">
        <v>487.38</v>
      </c>
      <c r="O10" s="90">
        <v>30284.6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28240.690000000002</v>
      </c>
      <c r="AC10" s="89">
        <v>570.98</v>
      </c>
      <c r="AD10" s="90">
        <v>28240.689999999995</v>
      </c>
      <c r="AE10" s="91">
        <v>0</v>
      </c>
      <c r="AF10" s="89">
        <v>0</v>
      </c>
      <c r="AG10" s="90">
        <v>0</v>
      </c>
      <c r="AH10" s="91"/>
      <c r="AI10" s="89"/>
      <c r="AJ10" s="90"/>
      <c r="AK10" s="91">
        <v>29865.249999999996</v>
      </c>
      <c r="AL10" s="89">
        <v>486</v>
      </c>
      <c r="AM10" s="90">
        <v>29865.25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610977.79</v>
      </c>
      <c r="BW10" s="77">
        <f aca="true" t="shared" si="1" ref="BW10:BW19">E10+H10+K10+N10+Q10+T10+W10+Z10+AC10+AF10+AI10+AL10+AO10+AR10+AU10+AX10+BA10+BD10+BG10+BJ10+BM10+BP10+BS10</f>
        <v>33594.950000000004</v>
      </c>
      <c r="BX10" s="79">
        <f aca="true" t="shared" si="2" ref="BX10:BX19">F10+I10+L10+O10+R10+U10+X10+AA10+AD10+AG10+AJ10+AM10+AP10+AS10+AV10+AY10+BB10+BE10+BH10+BK10+BN10+BQ10+BT10</f>
        <v>618698.5999999999</v>
      </c>
    </row>
    <row r="11" spans="2:76" ht="15">
      <c r="B11" s="13">
        <v>102</v>
      </c>
      <c r="C11" s="25" t="s">
        <v>92</v>
      </c>
      <c r="D11" s="88">
        <v>38067.84</v>
      </c>
      <c r="E11" s="89">
        <v>2164.94</v>
      </c>
      <c r="F11" s="90">
        <v>37500.100000000006</v>
      </c>
      <c r="G11" s="88"/>
      <c r="H11" s="89"/>
      <c r="I11" s="90"/>
      <c r="J11" s="97">
        <v>85.94</v>
      </c>
      <c r="K11" s="89">
        <v>0</v>
      </c>
      <c r="L11" s="101">
        <v>85.94</v>
      </c>
      <c r="M11" s="91">
        <v>2033.9499999999998</v>
      </c>
      <c r="N11" s="89">
        <v>44.17</v>
      </c>
      <c r="O11" s="90">
        <v>2033.9499999999998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1896.9499999999998</v>
      </c>
      <c r="AC11" s="89">
        <v>62.64</v>
      </c>
      <c r="AD11" s="90">
        <v>1896.9499999999996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1924.23</v>
      </c>
      <c r="AL11" s="89">
        <v>39.01</v>
      </c>
      <c r="AM11" s="90">
        <v>1924.2299999999998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44008.909999999996</v>
      </c>
      <c r="BW11" s="77">
        <f t="shared" si="1"/>
        <v>2310.76</v>
      </c>
      <c r="BX11" s="79">
        <f t="shared" si="2"/>
        <v>43441.170000000006</v>
      </c>
    </row>
    <row r="12" spans="2:76" ht="15">
      <c r="B12" s="13">
        <v>103</v>
      </c>
      <c r="C12" s="25" t="s">
        <v>93</v>
      </c>
      <c r="D12" s="88">
        <v>297352.10000000003</v>
      </c>
      <c r="E12" s="89">
        <v>4800</v>
      </c>
      <c r="F12" s="90">
        <v>285726.55000000005</v>
      </c>
      <c r="G12" s="88"/>
      <c r="H12" s="89"/>
      <c r="I12" s="90"/>
      <c r="J12" s="97">
        <v>55</v>
      </c>
      <c r="K12" s="89">
        <v>0</v>
      </c>
      <c r="L12" s="101">
        <v>1202.8799999999999</v>
      </c>
      <c r="M12" s="91">
        <v>168063.58000000005</v>
      </c>
      <c r="N12" s="89">
        <v>0</v>
      </c>
      <c r="O12" s="90">
        <v>164612.92000000004</v>
      </c>
      <c r="P12" s="91">
        <v>40898.63000000001</v>
      </c>
      <c r="Q12" s="89">
        <v>0</v>
      </c>
      <c r="R12" s="90">
        <v>43231.79</v>
      </c>
      <c r="S12" s="91">
        <v>13226.21</v>
      </c>
      <c r="T12" s="89">
        <v>0</v>
      </c>
      <c r="U12" s="90">
        <v>18428.69</v>
      </c>
      <c r="V12" s="91">
        <v>6663.580000000001</v>
      </c>
      <c r="W12" s="89">
        <v>0</v>
      </c>
      <c r="X12" s="90">
        <v>6652.15</v>
      </c>
      <c r="Y12" s="91">
        <v>4472.52</v>
      </c>
      <c r="Z12" s="89">
        <v>5544.66</v>
      </c>
      <c r="AA12" s="90">
        <v>2283.84</v>
      </c>
      <c r="AB12" s="91">
        <v>337548.78</v>
      </c>
      <c r="AC12" s="89">
        <v>0</v>
      </c>
      <c r="AD12" s="90">
        <v>336732.2899999999</v>
      </c>
      <c r="AE12" s="91">
        <v>185283.46</v>
      </c>
      <c r="AF12" s="89">
        <v>0</v>
      </c>
      <c r="AG12" s="90">
        <v>185161.66</v>
      </c>
      <c r="AH12" s="91">
        <v>1899.3200000000002</v>
      </c>
      <c r="AI12" s="89">
        <v>0</v>
      </c>
      <c r="AJ12" s="90">
        <v>1902.1399999999994</v>
      </c>
      <c r="AK12" s="91">
        <v>7168.61</v>
      </c>
      <c r="AL12" s="89">
        <v>0</v>
      </c>
      <c r="AM12" s="90">
        <v>6407.5599999999995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5532.96</v>
      </c>
      <c r="AX12" s="89">
        <v>0</v>
      </c>
      <c r="AY12" s="90">
        <v>5732.95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1068164.7500000002</v>
      </c>
      <c r="BW12" s="77">
        <f t="shared" si="1"/>
        <v>10344.66</v>
      </c>
      <c r="BX12" s="79">
        <f t="shared" si="2"/>
        <v>1058075.4200000002</v>
      </c>
    </row>
    <row r="13" spans="2:76" ht="15">
      <c r="B13" s="13">
        <v>104</v>
      </c>
      <c r="C13" s="25" t="s">
        <v>19</v>
      </c>
      <c r="D13" s="88">
        <v>3857.82</v>
      </c>
      <c r="E13" s="89">
        <v>0</v>
      </c>
      <c r="F13" s="90">
        <v>1855.8200000000002</v>
      </c>
      <c r="G13" s="88"/>
      <c r="H13" s="89"/>
      <c r="I13" s="90"/>
      <c r="J13" s="97">
        <v>69831.25</v>
      </c>
      <c r="K13" s="89">
        <v>0</v>
      </c>
      <c r="L13" s="101">
        <v>69831.25</v>
      </c>
      <c r="M13" s="91">
        <v>8999.470000000001</v>
      </c>
      <c r="N13" s="89">
        <v>0</v>
      </c>
      <c r="O13" s="90">
        <v>8501.65</v>
      </c>
      <c r="P13" s="91">
        <v>11400</v>
      </c>
      <c r="Q13" s="89">
        <v>0</v>
      </c>
      <c r="R13" s="90">
        <v>6400</v>
      </c>
      <c r="S13" s="91">
        <v>0</v>
      </c>
      <c r="T13" s="89">
        <v>0</v>
      </c>
      <c r="U13" s="90">
        <v>0</v>
      </c>
      <c r="V13" s="91">
        <v>6598</v>
      </c>
      <c r="W13" s="89">
        <v>0</v>
      </c>
      <c r="X13" s="90">
        <v>6598</v>
      </c>
      <c r="Y13" s="91">
        <v>44062.84</v>
      </c>
      <c r="Z13" s="89">
        <v>1937.16</v>
      </c>
      <c r="AA13" s="90">
        <v>4062.84</v>
      </c>
      <c r="AB13" s="91">
        <v>22396.550000000003</v>
      </c>
      <c r="AC13" s="89">
        <v>0</v>
      </c>
      <c r="AD13" s="90">
        <v>21911.530000000002</v>
      </c>
      <c r="AE13" s="91">
        <v>0</v>
      </c>
      <c r="AF13" s="89">
        <v>0</v>
      </c>
      <c r="AG13" s="90">
        <v>0</v>
      </c>
      <c r="AH13" s="91">
        <v>5209.01</v>
      </c>
      <c r="AI13" s="89">
        <v>0</v>
      </c>
      <c r="AJ13" s="90">
        <v>4959.01</v>
      </c>
      <c r="AK13" s="91">
        <v>115438.68</v>
      </c>
      <c r="AL13" s="89">
        <v>0</v>
      </c>
      <c r="AM13" s="90">
        <v>134610.74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185868.58</v>
      </c>
      <c r="AX13" s="89">
        <v>0</v>
      </c>
      <c r="AY13" s="101">
        <v>189084.93</v>
      </c>
      <c r="AZ13" s="91"/>
      <c r="BA13" s="89"/>
      <c r="BB13" s="90"/>
      <c r="BC13" s="97">
        <v>47155</v>
      </c>
      <c r="BD13" s="89">
        <v>0</v>
      </c>
      <c r="BE13" s="101">
        <v>47655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520817.19999999995</v>
      </c>
      <c r="BW13" s="77">
        <f t="shared" si="1"/>
        <v>1937.16</v>
      </c>
      <c r="BX13" s="79">
        <f t="shared" si="2"/>
        <v>495470.76999999996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119009.7</v>
      </c>
      <c r="BM16" s="89">
        <v>0</v>
      </c>
      <c r="BN16" s="90">
        <v>119009.7</v>
      </c>
      <c r="BO16" s="91"/>
      <c r="BP16" s="89"/>
      <c r="BQ16" s="90"/>
      <c r="BR16" s="97"/>
      <c r="BS16" s="89"/>
      <c r="BT16" s="101"/>
      <c r="BU16" s="76"/>
      <c r="BV16" s="85">
        <f t="shared" si="0"/>
        <v>119009.7</v>
      </c>
      <c r="BW16" s="77">
        <f t="shared" si="1"/>
        <v>0</v>
      </c>
      <c r="BX16" s="79">
        <f t="shared" si="2"/>
        <v>119009.7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94232.12000000001</v>
      </c>
      <c r="E19" s="89">
        <v>0</v>
      </c>
      <c r="F19" s="90">
        <v>91288.41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>
        <v>475.5</v>
      </c>
      <c r="BM19" s="89">
        <v>0</v>
      </c>
      <c r="BN19" s="101">
        <v>475.5</v>
      </c>
      <c r="BO19" s="97"/>
      <c r="BP19" s="89"/>
      <c r="BQ19" s="101"/>
      <c r="BR19" s="97"/>
      <c r="BS19" s="89"/>
      <c r="BT19" s="101"/>
      <c r="BU19" s="76"/>
      <c r="BV19" s="85">
        <f t="shared" si="0"/>
        <v>94707.62000000001</v>
      </c>
      <c r="BW19" s="77">
        <f t="shared" si="1"/>
        <v>0</v>
      </c>
      <c r="BX19" s="79">
        <f t="shared" si="2"/>
        <v>91763.91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954815.8999999999</v>
      </c>
      <c r="E20" s="78">
        <f t="shared" si="3"/>
        <v>39015.53</v>
      </c>
      <c r="F20" s="79">
        <f t="shared" si="3"/>
        <v>945397.71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71253.42</v>
      </c>
      <c r="K20" s="78">
        <f t="shared" si="3"/>
        <v>0</v>
      </c>
      <c r="L20" s="77">
        <f t="shared" si="3"/>
        <v>72401.3</v>
      </c>
      <c r="M20" s="98">
        <f t="shared" si="3"/>
        <v>209381.60000000006</v>
      </c>
      <c r="N20" s="78">
        <f t="shared" si="3"/>
        <v>531.55</v>
      </c>
      <c r="O20" s="77">
        <f t="shared" si="3"/>
        <v>205433.12000000002</v>
      </c>
      <c r="P20" s="98">
        <f t="shared" si="3"/>
        <v>52298.63000000001</v>
      </c>
      <c r="Q20" s="78">
        <f t="shared" si="3"/>
        <v>0</v>
      </c>
      <c r="R20" s="77">
        <f t="shared" si="3"/>
        <v>49631.79</v>
      </c>
      <c r="S20" s="98">
        <f t="shared" si="3"/>
        <v>13226.21</v>
      </c>
      <c r="T20" s="78">
        <f t="shared" si="3"/>
        <v>0</v>
      </c>
      <c r="U20" s="77">
        <f t="shared" si="3"/>
        <v>18428.69</v>
      </c>
      <c r="V20" s="98">
        <f t="shared" si="3"/>
        <v>13261.580000000002</v>
      </c>
      <c r="W20" s="78">
        <f t="shared" si="3"/>
        <v>0</v>
      </c>
      <c r="X20" s="77">
        <f t="shared" si="3"/>
        <v>13250.15</v>
      </c>
      <c r="Y20" s="98">
        <f t="shared" si="3"/>
        <v>48535.36</v>
      </c>
      <c r="Z20" s="78">
        <f t="shared" si="3"/>
        <v>7481.82</v>
      </c>
      <c r="AA20" s="77">
        <f t="shared" si="3"/>
        <v>6346.68</v>
      </c>
      <c r="AB20" s="98">
        <f t="shared" si="3"/>
        <v>390082.97000000003</v>
      </c>
      <c r="AC20" s="78">
        <f t="shared" si="3"/>
        <v>633.62</v>
      </c>
      <c r="AD20" s="77">
        <f t="shared" si="3"/>
        <v>388781.45999999996</v>
      </c>
      <c r="AE20" s="98">
        <f t="shared" si="3"/>
        <v>185283.46</v>
      </c>
      <c r="AF20" s="78">
        <f t="shared" si="3"/>
        <v>0</v>
      </c>
      <c r="AG20" s="77">
        <f t="shared" si="3"/>
        <v>185161.66</v>
      </c>
      <c r="AH20" s="98">
        <f t="shared" si="3"/>
        <v>7108.33</v>
      </c>
      <c r="AI20" s="78">
        <f t="shared" si="3"/>
        <v>0</v>
      </c>
      <c r="AJ20" s="77">
        <f t="shared" si="3"/>
        <v>6861.15</v>
      </c>
      <c r="AK20" s="98">
        <f t="shared" si="3"/>
        <v>154396.77</v>
      </c>
      <c r="AL20" s="78">
        <f t="shared" si="3"/>
        <v>525.01</v>
      </c>
      <c r="AM20" s="77">
        <f t="shared" si="3"/>
        <v>172807.78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191401.53999999998</v>
      </c>
      <c r="AX20" s="78">
        <f t="shared" si="3"/>
        <v>0</v>
      </c>
      <c r="AY20" s="77">
        <f t="shared" si="3"/>
        <v>194817.88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47155</v>
      </c>
      <c r="BD20" s="78">
        <f t="shared" si="3"/>
        <v>0</v>
      </c>
      <c r="BE20" s="77">
        <f t="shared" si="3"/>
        <v>47655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119485.2</v>
      </c>
      <c r="BM20" s="78">
        <f t="shared" si="3"/>
        <v>0</v>
      </c>
      <c r="BN20" s="77">
        <f t="shared" si="3"/>
        <v>119485.2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2457685.9700000007</v>
      </c>
      <c r="BW20" s="77">
        <f>BW10+BW11+BW12+BW13+BW14+BW15+BW16+BW17+BW18+BW19</f>
        <v>48187.53000000001</v>
      </c>
      <c r="BX20" s="95">
        <f>BX10+BX11+BX12+BX13+BX14+BX15+BX16+BX17+BX18+BX19</f>
        <v>2426459.5700000003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51049.2</v>
      </c>
      <c r="E24" s="89">
        <v>0</v>
      </c>
      <c r="F24" s="90">
        <v>7832.18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82716</v>
      </c>
      <c r="N24" s="89">
        <v>63203.91</v>
      </c>
      <c r="O24" s="101">
        <v>296.34</v>
      </c>
      <c r="P24" s="97">
        <v>121841.96</v>
      </c>
      <c r="Q24" s="89">
        <v>69548.69</v>
      </c>
      <c r="R24" s="101">
        <v>105051.57999999999</v>
      </c>
      <c r="S24" s="97">
        <v>23375.129999999997</v>
      </c>
      <c r="T24" s="89">
        <v>0</v>
      </c>
      <c r="U24" s="101">
        <v>16195.6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14006.4</v>
      </c>
      <c r="AC24" s="89">
        <v>240000</v>
      </c>
      <c r="AD24" s="101">
        <v>13738</v>
      </c>
      <c r="AE24" s="97">
        <v>45320.4</v>
      </c>
      <c r="AF24" s="89">
        <v>55000</v>
      </c>
      <c r="AG24" s="101">
        <v>67724.76999999999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338309.0900000001</v>
      </c>
      <c r="BW24" s="77">
        <f t="shared" si="4"/>
        <v>427752.6</v>
      </c>
      <c r="BX24" s="79">
        <f t="shared" si="4"/>
        <v>210838.47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10896</v>
      </c>
      <c r="Q25" s="89">
        <v>0</v>
      </c>
      <c r="R25" s="101">
        <v>10896</v>
      </c>
      <c r="S25" s="97">
        <v>100000</v>
      </c>
      <c r="T25" s="89">
        <v>0</v>
      </c>
      <c r="U25" s="101">
        <v>50000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110896</v>
      </c>
      <c r="BW25" s="77">
        <f t="shared" si="4"/>
        <v>0</v>
      </c>
      <c r="BX25" s="79">
        <f t="shared" si="4"/>
        <v>60896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13550.13</v>
      </c>
      <c r="Z27" s="89">
        <v>0</v>
      </c>
      <c r="AA27" s="101">
        <v>13550.13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13550.13</v>
      </c>
      <c r="BW27" s="77">
        <f t="shared" si="4"/>
        <v>0</v>
      </c>
      <c r="BX27" s="79">
        <f t="shared" si="4"/>
        <v>13550.13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51049.2</v>
      </c>
      <c r="E28" s="78">
        <f t="shared" si="5"/>
        <v>0</v>
      </c>
      <c r="F28" s="79">
        <f t="shared" si="5"/>
        <v>7832.18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82716</v>
      </c>
      <c r="N28" s="78">
        <f t="shared" si="5"/>
        <v>63203.91</v>
      </c>
      <c r="O28" s="77">
        <f t="shared" si="5"/>
        <v>296.34</v>
      </c>
      <c r="P28" s="98">
        <f t="shared" si="5"/>
        <v>132737.96000000002</v>
      </c>
      <c r="Q28" s="78">
        <f t="shared" si="5"/>
        <v>69548.69</v>
      </c>
      <c r="R28" s="77">
        <f t="shared" si="5"/>
        <v>115947.57999999999</v>
      </c>
      <c r="S28" s="98">
        <f t="shared" si="5"/>
        <v>123375.13</v>
      </c>
      <c r="T28" s="78">
        <f t="shared" si="5"/>
        <v>0</v>
      </c>
      <c r="U28" s="77">
        <f t="shared" si="5"/>
        <v>66195.6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13550.13</v>
      </c>
      <c r="Z28" s="78">
        <f t="shared" si="5"/>
        <v>0</v>
      </c>
      <c r="AA28" s="77">
        <f t="shared" si="5"/>
        <v>13550.13</v>
      </c>
      <c r="AB28" s="98">
        <f t="shared" si="5"/>
        <v>14006.4</v>
      </c>
      <c r="AC28" s="78">
        <f t="shared" si="5"/>
        <v>240000</v>
      </c>
      <c r="AD28" s="77">
        <f t="shared" si="5"/>
        <v>13738</v>
      </c>
      <c r="AE28" s="98">
        <f t="shared" si="5"/>
        <v>45320.4</v>
      </c>
      <c r="AF28" s="78">
        <f t="shared" si="5"/>
        <v>55000</v>
      </c>
      <c r="AG28" s="77">
        <f t="shared" si="5"/>
        <v>67724.76999999999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462755.2200000001</v>
      </c>
      <c r="BW28" s="77">
        <f>BW23+BW24+BW25+BW26+BW27</f>
        <v>427752.6</v>
      </c>
      <c r="BX28" s="95">
        <f>BX23+BX24+BX25+BX26+BX27</f>
        <v>285284.6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5000</v>
      </c>
      <c r="AC31" s="89">
        <v>0</v>
      </c>
      <c r="AD31" s="101">
        <v>5000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5000</v>
      </c>
      <c r="BW31" s="77">
        <f t="shared" si="7"/>
        <v>0</v>
      </c>
      <c r="BX31" s="79">
        <f t="shared" si="7"/>
        <v>5000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5000</v>
      </c>
      <c r="AC35" s="78">
        <f t="shared" si="8"/>
        <v>0</v>
      </c>
      <c r="AD35" s="77">
        <f t="shared" si="8"/>
        <v>5000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5000</v>
      </c>
      <c r="BW35" s="77">
        <f>BW31+BW32+BW33+BW34</f>
        <v>0</v>
      </c>
      <c r="BX35" s="95">
        <f>BX31+BX32+BX33+BX34</f>
        <v>5000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245086.46</v>
      </c>
      <c r="BM40" s="89">
        <v>0</v>
      </c>
      <c r="BN40" s="101">
        <v>245086.46</v>
      </c>
      <c r="BO40" s="97"/>
      <c r="BP40" s="89"/>
      <c r="BQ40" s="101"/>
      <c r="BR40" s="97"/>
      <c r="BS40" s="89"/>
      <c r="BT40" s="101"/>
      <c r="BU40" s="76"/>
      <c r="BV40" s="85">
        <f t="shared" si="10"/>
        <v>245086.46</v>
      </c>
      <c r="BW40" s="77">
        <f t="shared" si="10"/>
        <v>0</v>
      </c>
      <c r="BX40" s="79">
        <f t="shared" si="10"/>
        <v>245086.46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245086.46</v>
      </c>
      <c r="BM42" s="78">
        <f t="shared" si="12"/>
        <v>0</v>
      </c>
      <c r="BN42" s="77">
        <f t="shared" si="12"/>
        <v>245086.46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245086.46</v>
      </c>
      <c r="BW42" s="77">
        <f>BW38+BW39+BW40+BW41</f>
        <v>0</v>
      </c>
      <c r="BX42" s="95">
        <f>BX38+BX39+BX40+BX41</f>
        <v>245086.46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333915.72</v>
      </c>
      <c r="BS49" s="89">
        <v>0</v>
      </c>
      <c r="BT49" s="101">
        <v>318723.56</v>
      </c>
      <c r="BU49" s="76"/>
      <c r="BV49" s="85">
        <f aca="true" t="shared" si="15" ref="BV49:BX50">D49+G49+J49+M49+P49+S49+V49+Y49+AB49+AE49+AH49+AK49+AN49+AQ49+AT49+AW49+AZ49+BC49+BF49+BI49+BL49+BO49+BR49</f>
        <v>333915.72</v>
      </c>
      <c r="BW49" s="77">
        <f t="shared" si="15"/>
        <v>0</v>
      </c>
      <c r="BX49" s="79">
        <f t="shared" si="15"/>
        <v>318723.56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8654.08</v>
      </c>
      <c r="BS50" s="89">
        <v>0</v>
      </c>
      <c r="BT50" s="101">
        <v>3244.62</v>
      </c>
      <c r="BU50" s="76"/>
      <c r="BV50" s="85">
        <f t="shared" si="15"/>
        <v>8654.08</v>
      </c>
      <c r="BW50" s="77">
        <f t="shared" si="15"/>
        <v>0</v>
      </c>
      <c r="BX50" s="79">
        <f t="shared" si="15"/>
        <v>3244.62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342569.8</v>
      </c>
      <c r="BS51" s="78">
        <f>BS49+BS50</f>
        <v>0</v>
      </c>
      <c r="BT51" s="77">
        <f>BT49+BT50</f>
        <v>321968.18</v>
      </c>
      <c r="BU51" s="85"/>
      <c r="BV51" s="85">
        <f>BV49+BV50</f>
        <v>342569.8</v>
      </c>
      <c r="BW51" s="77">
        <f>BW49+BW50</f>
        <v>0</v>
      </c>
      <c r="BX51" s="95">
        <f>BX49+BX50</f>
        <v>321968.18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1005865.0999999999</v>
      </c>
      <c r="E53" s="86">
        <f t="shared" si="18"/>
        <v>39015.53</v>
      </c>
      <c r="F53" s="86">
        <f t="shared" si="18"/>
        <v>953229.89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71253.42</v>
      </c>
      <c r="K53" s="86">
        <f t="shared" si="18"/>
        <v>0</v>
      </c>
      <c r="L53" s="86">
        <f t="shared" si="18"/>
        <v>72401.3</v>
      </c>
      <c r="M53" s="86">
        <f t="shared" si="18"/>
        <v>292097.6000000001</v>
      </c>
      <c r="N53" s="86">
        <f t="shared" si="18"/>
        <v>63735.46000000001</v>
      </c>
      <c r="O53" s="86">
        <f t="shared" si="18"/>
        <v>205729.46000000002</v>
      </c>
      <c r="P53" s="86">
        <f t="shared" si="18"/>
        <v>185036.59000000003</v>
      </c>
      <c r="Q53" s="86">
        <f t="shared" si="18"/>
        <v>69548.69</v>
      </c>
      <c r="R53" s="86">
        <f t="shared" si="18"/>
        <v>165579.37</v>
      </c>
      <c r="S53" s="86">
        <f t="shared" si="18"/>
        <v>136601.34</v>
      </c>
      <c r="T53" s="86">
        <f t="shared" si="18"/>
        <v>0</v>
      </c>
      <c r="U53" s="86">
        <f t="shared" si="18"/>
        <v>84624.29000000001</v>
      </c>
      <c r="V53" s="86">
        <f t="shared" si="18"/>
        <v>13261.580000000002</v>
      </c>
      <c r="W53" s="86">
        <f t="shared" si="18"/>
        <v>0</v>
      </c>
      <c r="X53" s="86">
        <f t="shared" si="18"/>
        <v>13250.15</v>
      </c>
      <c r="Y53" s="86">
        <f t="shared" si="18"/>
        <v>62085.49</v>
      </c>
      <c r="Z53" s="86">
        <f t="shared" si="18"/>
        <v>7481.82</v>
      </c>
      <c r="AA53" s="86">
        <f t="shared" si="18"/>
        <v>19896.809999999998</v>
      </c>
      <c r="AB53" s="86">
        <f t="shared" si="18"/>
        <v>409089.37000000005</v>
      </c>
      <c r="AC53" s="86">
        <f t="shared" si="18"/>
        <v>240633.62</v>
      </c>
      <c r="AD53" s="86">
        <f t="shared" si="18"/>
        <v>407519.45999999996</v>
      </c>
      <c r="AE53" s="86">
        <f t="shared" si="18"/>
        <v>230603.86</v>
      </c>
      <c r="AF53" s="86">
        <f t="shared" si="18"/>
        <v>55000</v>
      </c>
      <c r="AG53" s="86">
        <f t="shared" si="18"/>
        <v>252886.43</v>
      </c>
      <c r="AH53" s="86">
        <f t="shared" si="18"/>
        <v>7108.33</v>
      </c>
      <c r="AI53" s="86">
        <f t="shared" si="18"/>
        <v>0</v>
      </c>
      <c r="AJ53" s="86">
        <f aca="true" t="shared" si="19" ref="AJ53:BT53">AJ20+AJ28+AJ35+AJ42+AJ46+AJ51</f>
        <v>6861.15</v>
      </c>
      <c r="AK53" s="86">
        <f t="shared" si="19"/>
        <v>154396.77</v>
      </c>
      <c r="AL53" s="86">
        <f t="shared" si="19"/>
        <v>525.01</v>
      </c>
      <c r="AM53" s="86">
        <f t="shared" si="19"/>
        <v>172807.78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191401.53999999998</v>
      </c>
      <c r="AX53" s="86">
        <f t="shared" si="19"/>
        <v>0</v>
      </c>
      <c r="AY53" s="86">
        <f t="shared" si="19"/>
        <v>194817.88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47155</v>
      </c>
      <c r="BD53" s="86">
        <f t="shared" si="19"/>
        <v>0</v>
      </c>
      <c r="BE53" s="86">
        <f t="shared" si="19"/>
        <v>47655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364571.66</v>
      </c>
      <c r="BM53" s="86">
        <f t="shared" si="19"/>
        <v>0</v>
      </c>
      <c r="BN53" s="86">
        <f t="shared" si="19"/>
        <v>364571.66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342569.8</v>
      </c>
      <c r="BS53" s="86">
        <f t="shared" si="19"/>
        <v>0</v>
      </c>
      <c r="BT53" s="86">
        <f t="shared" si="19"/>
        <v>321968.18</v>
      </c>
      <c r="BU53" s="86">
        <f>BU8</f>
        <v>0</v>
      </c>
      <c r="BV53" s="102">
        <f>BV8+BV20+BV28+BV35+BV42+BV46+BV51</f>
        <v>3513097.4500000007</v>
      </c>
      <c r="BW53" s="87">
        <f>BW20+BW28+BW35+BW42+BW46+BW51</f>
        <v>475940.13</v>
      </c>
      <c r="BX53" s="87">
        <f>BX20+BX28+BX35+BX42+BX46+BX51</f>
        <v>3283798.8100000005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399587.90999999957</v>
      </c>
      <c r="BW54" s="93"/>
      <c r="BX54" s="94">
        <f>IF((Spese_Rendiconto_2018!BX53-Entrate_Rendiconto_2018!E58)&lt;0,Entrate_Rendiconto_2018!E58-Spese_Rendiconto_2018!BX53,0)</f>
        <v>713023.0599999991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2019-05-08T10:29:13Z</dcterms:modified>
  <cp:category/>
  <cp:version/>
  <cp:contentType/>
  <cp:contentStatus/>
</cp:coreProperties>
</file>