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<sst xmlns="http://schemas.openxmlformats.org/spreadsheetml/2006/main" count="870" uniqueCount="149">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</sst>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45505.36</v>
      </c>
      <c r="E5" s="38"/>
    </row>
    <row r="6" spans="2:5" ht="15">
      <c r="B6" s="8"/>
      <c r="C6" s="5" t="s">
        <v>5</v>
      </c>
      <c r="D6" s="39">
        <v>592235.5800000001</v>
      </c>
      <c r="E6" s="40"/>
    </row>
    <row r="7" spans="2:5" ht="15">
      <c r="B7" s="8"/>
      <c r="C7" s="5" t="s">
        <v>6</v>
      </c>
      <c r="D7" s="39">
        <v>117443.60999999997</v>
      </c>
      <c r="E7" s="40"/>
    </row>
    <row r="8" spans="2:5" ht="15.75" thickBot="1">
      <c r="B8" s="9"/>
      <c r="C8" s="6" t="s">
        <v>7</v>
      </c>
      <c r="D8" s="41"/>
      <c r="E8" s="42">
        <v>854563.15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1555277.8499999999</v>
      </c>
      <c r="E10" s="45">
        <v>1593998.0499999998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1555277.8499999999</v>
      </c>
      <c r="E16" s="51">
        <f>E10+E11+E12+E13+E14+E15</f>
        <v>1593998.0499999998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667037.9</v>
      </c>
      <c r="E18" s="45">
        <v>679858.1599999999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5000</v>
      </c>
      <c r="E20" s="59">
        <v>6000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40529.14</v>
      </c>
    </row>
    <row r="23" spans="2:5" ht="15.75" thickBot="1">
      <c r="B23" s="16">
        <v>20000</v>
      </c>
      <c r="C23" s="15" t="s">
        <v>24</v>
      </c>
      <c r="D23" s="48">
        <f>D18+D19+D20+D21+D22</f>
        <v>672037.9</v>
      </c>
      <c r="E23" s="51">
        <f>E18+E19+E20+E21+E22</f>
        <v>726387.2999999999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346517.94999999995</v>
      </c>
      <c r="E25" s="45">
        <v>320365.27999999997</v>
      </c>
    </row>
    <row r="26" spans="2:5" ht="15">
      <c r="B26" s="13">
        <v>30200</v>
      </c>
      <c r="C26" s="54" t="s">
        <v>28</v>
      </c>
      <c r="D26" s="39">
        <v>11966.130000000001</v>
      </c>
      <c r="E26" s="45">
        <v>12060.76</v>
      </c>
    </row>
    <row r="27" spans="2:5" ht="15">
      <c r="B27" s="13">
        <v>30300</v>
      </c>
      <c r="C27" s="54" t="s">
        <v>29</v>
      </c>
      <c r="D27" s="39">
        <v>204.72</v>
      </c>
      <c r="E27" s="45">
        <v>205.34999999999994</v>
      </c>
    </row>
    <row r="28" spans="2:5" ht="15">
      <c r="B28" s="13">
        <v>30400</v>
      </c>
      <c r="C28" s="54" t="s">
        <v>30</v>
      </c>
      <c r="D28" s="49">
        <v>3675</v>
      </c>
      <c r="E28" s="45">
        <v>3675</v>
      </c>
    </row>
    <row r="29" spans="2:5" ht="15">
      <c r="B29" s="13">
        <v>30500</v>
      </c>
      <c r="C29" s="54" t="s">
        <v>31</v>
      </c>
      <c r="D29" s="60">
        <v>73575.66</v>
      </c>
      <c r="E29" s="50">
        <v>151321.87</v>
      </c>
    </row>
    <row r="30" spans="2:5" ht="15.75" thickBot="1">
      <c r="B30" s="16">
        <v>30000</v>
      </c>
      <c r="C30" s="15" t="s">
        <v>32</v>
      </c>
      <c r="D30" s="48">
        <f>D25+D26+D27+D28+D29</f>
        <v>435939.45999999996</v>
      </c>
      <c r="E30" s="51">
        <f>E25+E26+E27+E28+E29</f>
        <v>487628.25999999995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647011.51</v>
      </c>
      <c r="E33" s="59">
        <v>688533.48</v>
      </c>
    </row>
    <row r="34" spans="2:5" ht="15">
      <c r="B34" s="13">
        <v>40300</v>
      </c>
      <c r="C34" s="54" t="s">
        <v>37</v>
      </c>
      <c r="D34" s="61">
        <v>310000</v>
      </c>
      <c r="E34" s="45">
        <v>185000</v>
      </c>
    </row>
    <row r="35" spans="2:5" ht="15">
      <c r="B35" s="13">
        <v>40400</v>
      </c>
      <c r="C35" s="54" t="s">
        <v>38</v>
      </c>
      <c r="D35" s="39">
        <v>36500</v>
      </c>
      <c r="E35" s="45">
        <v>36500</v>
      </c>
    </row>
    <row r="36" spans="2:5" ht="15">
      <c r="B36" s="13">
        <v>40500</v>
      </c>
      <c r="C36" s="54" t="s">
        <v>39</v>
      </c>
      <c r="D36" s="49">
        <v>139697.18</v>
      </c>
      <c r="E36" s="50">
        <v>136382.21999999997</v>
      </c>
    </row>
    <row r="37" spans="2:5" ht="15.75" thickBot="1">
      <c r="B37" s="16">
        <v>40000</v>
      </c>
      <c r="C37" s="15" t="s">
        <v>40</v>
      </c>
      <c r="D37" s="48">
        <f>D32+D33+D34+D35+D36</f>
        <v>1133208.69</v>
      </c>
      <c r="E37" s="51">
        <f>E32+E33+E34+E35+E36</f>
        <v>1046415.7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255000</v>
      </c>
      <c r="E47" s="45">
        <v>255000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255000</v>
      </c>
      <c r="E49" s="51">
        <f>E45+E46+E47+E48</f>
        <v>255000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502970.01</v>
      </c>
      <c r="E54" s="45">
        <v>502970.0100000003</v>
      </c>
    </row>
    <row r="55" spans="2:5" ht="15">
      <c r="B55" s="13">
        <v>90200</v>
      </c>
      <c r="C55" s="54" t="s">
        <v>62</v>
      </c>
      <c r="D55" s="61">
        <v>1200619.2000000002</v>
      </c>
      <c r="E55" s="62">
        <v>637954.68</v>
      </c>
    </row>
    <row r="56" spans="2:5" ht="15.75" thickBot="1">
      <c r="B56" s="16">
        <v>90000</v>
      </c>
      <c r="C56" s="15" t="s">
        <v>63</v>
      </c>
      <c r="D56" s="48">
        <f>D54+D55</f>
        <v>1703589.2100000002</v>
      </c>
      <c r="E56" s="51">
        <f>E54+E55</f>
        <v>1140924.6900000004</v>
      </c>
    </row>
    <row r="57" spans="2:5" ht="16.5" thickBot="1" thickTop="1">
      <c r="B57" s="109" t="s">
        <v>64</v>
      </c>
      <c r="C57" s="110"/>
      <c r="D57" s="52">
        <f>D16+D23+D30+D37+D43+D49+D52+D56</f>
        <v>5755053.11</v>
      </c>
      <c r="E57" s="55">
        <f>E16+E23+E30+E37+E43+E49+E52+E56</f>
        <v>5250354</v>
      </c>
    </row>
    <row r="58" spans="2:5" ht="16.5" thickBot="1" thickTop="1">
      <c r="B58" s="109" t="s">
        <v>65</v>
      </c>
      <c r="C58" s="110"/>
      <c r="D58" s="52">
        <f>D57+D5+D6+D7+D8</f>
        <v>6510237.660000001</v>
      </c>
      <c r="E58" s="55">
        <f>E57+E5+E6+E7+E8</f>
        <v>6104917.15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423896.61</v>
      </c>
      <c r="E10" s="89">
        <v>8831.07</v>
      </c>
      <c r="F10" s="90">
        <v>433690.19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30457.760000000002</v>
      </c>
      <c r="N10" s="89">
        <v>0</v>
      </c>
      <c r="O10" s="90">
        <v>30457.759999999995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28145.07</v>
      </c>
      <c r="AC10" s="89">
        <v>0</v>
      </c>
      <c r="AD10" s="90">
        <v>28145.070000000003</v>
      </c>
      <c r="AE10" s="91">
        <v>13104.380000000001</v>
      </c>
      <c r="AF10" s="89">
        <v>0</v>
      </c>
      <c r="AG10" s="90">
        <v>13104.379999999996</v>
      </c>
      <c r="AH10" s="91"/>
      <c r="AI10" s="89"/>
      <c r="AJ10" s="90"/>
      <c r="AK10" s="91">
        <v>28539.32</v>
      </c>
      <c r="AL10" s="89">
        <v>0</v>
      </c>
      <c r="AM10" s="90">
        <v>28539.32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524143.14</v>
      </c>
      <c r="BW10" s="77">
        <f aca="true" t="shared" si="1" ref="BW10:BW19">E10+H10+K10+N10+Q10+T10+W10+Z10+AC10+AF10+AI10+AL10+AO10+AR10+AU10+AX10+BA10+BD10+BG10+BJ10+BM10+BP10+BS10</f>
        <v>8831.07</v>
      </c>
      <c r="BX10" s="79">
        <f aca="true" t="shared" si="2" ref="BX10:BX19">F10+I10+L10+O10+R10+U10+X10+AA10+AD10+AG10+AJ10+AM10+AP10+AS10+AV10+AY10+BB10+BE10+BH10+BK10+BN10+BQ10+BT10</f>
        <v>533936.72</v>
      </c>
    </row>
    <row r="11" spans="2:76" ht="15">
      <c r="B11" s="13">
        <v>102</v>
      </c>
      <c r="C11" s="25" t="s">
        <v>92</v>
      </c>
      <c r="D11" s="88">
        <v>32293.52</v>
      </c>
      <c r="E11" s="89">
        <v>575.32</v>
      </c>
      <c r="F11" s="90">
        <v>32875.020000000004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2044.9699999999998</v>
      </c>
      <c r="N11" s="89">
        <v>0</v>
      </c>
      <c r="O11" s="90">
        <v>2044.9699999999998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1890.31</v>
      </c>
      <c r="AC11" s="89">
        <v>0</v>
      </c>
      <c r="AD11" s="90">
        <v>1890.3099999999995</v>
      </c>
      <c r="AE11" s="91">
        <v>880.75</v>
      </c>
      <c r="AF11" s="89">
        <v>0</v>
      </c>
      <c r="AG11" s="90">
        <v>880.7499999999998</v>
      </c>
      <c r="AH11" s="91"/>
      <c r="AI11" s="89"/>
      <c r="AJ11" s="90"/>
      <c r="AK11" s="91">
        <v>1908.28</v>
      </c>
      <c r="AL11" s="89">
        <v>0</v>
      </c>
      <c r="AM11" s="90">
        <v>1908.2799999999997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39017.829999999994</v>
      </c>
      <c r="BW11" s="77">
        <f t="shared" si="1"/>
        <v>575.32</v>
      </c>
      <c r="BX11" s="79">
        <f t="shared" si="2"/>
        <v>39599.33</v>
      </c>
    </row>
    <row r="12" spans="2:76" ht="15">
      <c r="B12" s="13">
        <v>103</v>
      </c>
      <c r="C12" s="25" t="s">
        <v>93</v>
      </c>
      <c r="D12" s="88">
        <v>266892.87</v>
      </c>
      <c r="E12" s="89">
        <v>9325.68</v>
      </c>
      <c r="F12" s="90">
        <v>281843.76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120116.82</v>
      </c>
      <c r="N12" s="89">
        <v>50625.12</v>
      </c>
      <c r="O12" s="90">
        <v>146472.73</v>
      </c>
      <c r="P12" s="91">
        <v>31692.15</v>
      </c>
      <c r="Q12" s="89">
        <v>0</v>
      </c>
      <c r="R12" s="90">
        <v>31436.559999999998</v>
      </c>
      <c r="S12" s="91">
        <v>9260.52</v>
      </c>
      <c r="T12" s="89">
        <v>0</v>
      </c>
      <c r="U12" s="90">
        <v>9906.1</v>
      </c>
      <c r="V12" s="91">
        <v>5375.77</v>
      </c>
      <c r="W12" s="89">
        <v>0</v>
      </c>
      <c r="X12" s="90">
        <v>6919.749999999999</v>
      </c>
      <c r="Y12" s="91">
        <v>640.5</v>
      </c>
      <c r="Z12" s="89">
        <v>5709.6</v>
      </c>
      <c r="AA12" s="90">
        <v>6344</v>
      </c>
      <c r="AB12" s="91">
        <v>382844.96</v>
      </c>
      <c r="AC12" s="89">
        <v>0</v>
      </c>
      <c r="AD12" s="90">
        <v>372931.5</v>
      </c>
      <c r="AE12" s="91">
        <v>148968.46</v>
      </c>
      <c r="AF12" s="89">
        <v>0</v>
      </c>
      <c r="AG12" s="90">
        <v>161710.05</v>
      </c>
      <c r="AH12" s="91">
        <v>1568.5900000000001</v>
      </c>
      <c r="AI12" s="89">
        <v>0</v>
      </c>
      <c r="AJ12" s="90">
        <v>1736.3600000000001</v>
      </c>
      <c r="AK12" s="91">
        <v>48459.89</v>
      </c>
      <c r="AL12" s="89">
        <v>0</v>
      </c>
      <c r="AM12" s="90">
        <v>26956.989999999998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4454.8</v>
      </c>
      <c r="AX12" s="89">
        <v>0</v>
      </c>
      <c r="AY12" s="90">
        <v>4800.8099999999995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1020275.3300000001</v>
      </c>
      <c r="BW12" s="77">
        <f t="shared" si="1"/>
        <v>65660.40000000001</v>
      </c>
      <c r="BX12" s="79">
        <f t="shared" si="2"/>
        <v>1051058.6099999999</v>
      </c>
    </row>
    <row r="13" spans="2:76" ht="15">
      <c r="B13" s="13">
        <v>104</v>
      </c>
      <c r="C13" s="25" t="s">
        <v>19</v>
      </c>
      <c r="D13" s="88">
        <v>51840.149999999994</v>
      </c>
      <c r="E13" s="89">
        <v>0</v>
      </c>
      <c r="F13" s="90">
        <v>24173.64</v>
      </c>
      <c r="G13" s="88"/>
      <c r="H13" s="89"/>
      <c r="I13" s="90"/>
      <c r="J13" s="97">
        <v>79042.35</v>
      </c>
      <c r="K13" s="89">
        <v>0</v>
      </c>
      <c r="L13" s="101">
        <v>98686.03</v>
      </c>
      <c r="M13" s="91">
        <v>7749.0599999999995</v>
      </c>
      <c r="N13" s="89">
        <v>0</v>
      </c>
      <c r="O13" s="90">
        <v>10234.06</v>
      </c>
      <c r="P13" s="91">
        <v>400</v>
      </c>
      <c r="Q13" s="89">
        <v>0</v>
      </c>
      <c r="R13" s="90">
        <v>400</v>
      </c>
      <c r="S13" s="91">
        <v>0</v>
      </c>
      <c r="T13" s="89">
        <v>0</v>
      </c>
      <c r="U13" s="90">
        <v>0</v>
      </c>
      <c r="V13" s="91">
        <v>6248</v>
      </c>
      <c r="W13" s="89">
        <v>0</v>
      </c>
      <c r="X13" s="90">
        <v>6248</v>
      </c>
      <c r="Y13" s="91">
        <v>904</v>
      </c>
      <c r="Z13" s="89">
        <v>0</v>
      </c>
      <c r="AA13" s="90">
        <v>6042.04</v>
      </c>
      <c r="AB13" s="91">
        <v>21811.29</v>
      </c>
      <c r="AC13" s="89">
        <v>0</v>
      </c>
      <c r="AD13" s="90">
        <v>20846.660000000003</v>
      </c>
      <c r="AE13" s="91">
        <v>0</v>
      </c>
      <c r="AF13" s="89">
        <v>0</v>
      </c>
      <c r="AG13" s="90">
        <v>0</v>
      </c>
      <c r="AH13" s="91">
        <v>1398.34</v>
      </c>
      <c r="AI13" s="89">
        <v>0</v>
      </c>
      <c r="AJ13" s="90">
        <v>1398.34</v>
      </c>
      <c r="AK13" s="91">
        <v>137247.04</v>
      </c>
      <c r="AL13" s="89">
        <v>0</v>
      </c>
      <c r="AM13" s="90">
        <v>144917.11000000002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192777.38</v>
      </c>
      <c r="AX13" s="89">
        <v>0</v>
      </c>
      <c r="AY13" s="101">
        <v>327069.66</v>
      </c>
      <c r="AZ13" s="91"/>
      <c r="BA13" s="89"/>
      <c r="BB13" s="90"/>
      <c r="BC13" s="97">
        <v>30905</v>
      </c>
      <c r="BD13" s="89">
        <v>0</v>
      </c>
      <c r="BE13" s="101">
        <v>31255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530322.61</v>
      </c>
      <c r="BW13" s="77">
        <f t="shared" si="1"/>
        <v>0</v>
      </c>
      <c r="BX13" s="79">
        <f t="shared" si="2"/>
        <v>671270.54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86656.98</v>
      </c>
      <c r="BM16" s="89">
        <v>0</v>
      </c>
      <c r="BN16" s="90">
        <v>86656.98</v>
      </c>
      <c r="BO16" s="91"/>
      <c r="BP16" s="89"/>
      <c r="BQ16" s="90"/>
      <c r="BR16" s="97"/>
      <c r="BS16" s="89"/>
      <c r="BT16" s="101"/>
      <c r="BU16" s="76"/>
      <c r="BV16" s="85">
        <f t="shared" si="0"/>
        <v>86656.98</v>
      </c>
      <c r="BW16" s="77">
        <f t="shared" si="1"/>
        <v>0</v>
      </c>
      <c r="BX16" s="79">
        <f t="shared" si="2"/>
        <v>86656.98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64094.57</v>
      </c>
      <c r="E19" s="89">
        <v>0</v>
      </c>
      <c r="F19" s="90">
        <v>63277.57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1830</v>
      </c>
      <c r="AF19" s="89">
        <v>0</v>
      </c>
      <c r="AG19" s="101">
        <v>1830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475.5</v>
      </c>
      <c r="BM19" s="89">
        <v>0</v>
      </c>
      <c r="BN19" s="101">
        <v>475.5</v>
      </c>
      <c r="BO19" s="97"/>
      <c r="BP19" s="89"/>
      <c r="BQ19" s="101"/>
      <c r="BR19" s="97"/>
      <c r="BS19" s="89"/>
      <c r="BT19" s="101"/>
      <c r="BU19" s="76"/>
      <c r="BV19" s="85">
        <f t="shared" si="0"/>
        <v>66400.07</v>
      </c>
      <c r="BW19" s="77">
        <f t="shared" si="1"/>
        <v>0</v>
      </c>
      <c r="BX19" s="79">
        <f t="shared" si="2"/>
        <v>65583.07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839017.72</v>
      </c>
      <c r="E20" s="78">
        <f t="shared" si="3"/>
        <v>18732.07</v>
      </c>
      <c r="F20" s="79">
        <f t="shared" si="3"/>
        <v>835860.1799999999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79042.35</v>
      </c>
      <c r="K20" s="78">
        <f t="shared" si="3"/>
        <v>0</v>
      </c>
      <c r="L20" s="77">
        <f t="shared" si="3"/>
        <v>98686.03</v>
      </c>
      <c r="M20" s="98">
        <f t="shared" si="3"/>
        <v>160368.61000000002</v>
      </c>
      <c r="N20" s="78">
        <f t="shared" si="3"/>
        <v>50625.12</v>
      </c>
      <c r="O20" s="77">
        <f t="shared" si="3"/>
        <v>189209.52000000002</v>
      </c>
      <c r="P20" s="98">
        <f t="shared" si="3"/>
        <v>32092.15</v>
      </c>
      <c r="Q20" s="78">
        <f t="shared" si="3"/>
        <v>0</v>
      </c>
      <c r="R20" s="77">
        <f t="shared" si="3"/>
        <v>31836.559999999998</v>
      </c>
      <c r="S20" s="98">
        <f t="shared" si="3"/>
        <v>9260.52</v>
      </c>
      <c r="T20" s="78">
        <f t="shared" si="3"/>
        <v>0</v>
      </c>
      <c r="U20" s="77">
        <f t="shared" si="3"/>
        <v>9906.1</v>
      </c>
      <c r="V20" s="98">
        <f t="shared" si="3"/>
        <v>11623.77</v>
      </c>
      <c r="W20" s="78">
        <f t="shared" si="3"/>
        <v>0</v>
      </c>
      <c r="X20" s="77">
        <f t="shared" si="3"/>
        <v>13167.75</v>
      </c>
      <c r="Y20" s="98">
        <f t="shared" si="3"/>
        <v>1544.5</v>
      </c>
      <c r="Z20" s="78">
        <f t="shared" si="3"/>
        <v>5709.6</v>
      </c>
      <c r="AA20" s="77">
        <f t="shared" si="3"/>
        <v>12386.04</v>
      </c>
      <c r="AB20" s="98">
        <f t="shared" si="3"/>
        <v>434691.63</v>
      </c>
      <c r="AC20" s="78">
        <f t="shared" si="3"/>
        <v>0</v>
      </c>
      <c r="AD20" s="77">
        <f t="shared" si="3"/>
        <v>423813.54000000004</v>
      </c>
      <c r="AE20" s="98">
        <f t="shared" si="3"/>
        <v>164783.59</v>
      </c>
      <c r="AF20" s="78">
        <f t="shared" si="3"/>
        <v>0</v>
      </c>
      <c r="AG20" s="77">
        <f t="shared" si="3"/>
        <v>177525.18</v>
      </c>
      <c r="AH20" s="98">
        <f t="shared" si="3"/>
        <v>2966.9300000000003</v>
      </c>
      <c r="AI20" s="78">
        <f t="shared" si="3"/>
        <v>0</v>
      </c>
      <c r="AJ20" s="77">
        <f t="shared" si="3"/>
        <v>3134.7</v>
      </c>
      <c r="AK20" s="98">
        <f t="shared" si="3"/>
        <v>216154.53</v>
      </c>
      <c r="AL20" s="78">
        <f t="shared" si="3"/>
        <v>0</v>
      </c>
      <c r="AM20" s="77">
        <f t="shared" si="3"/>
        <v>202321.7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197232.18</v>
      </c>
      <c r="AX20" s="78">
        <f t="shared" si="3"/>
        <v>0</v>
      </c>
      <c r="AY20" s="77">
        <f t="shared" si="3"/>
        <v>331870.47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30905</v>
      </c>
      <c r="BD20" s="78">
        <f t="shared" si="3"/>
        <v>0</v>
      </c>
      <c r="BE20" s="77">
        <f t="shared" si="3"/>
        <v>31255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87132.48</v>
      </c>
      <c r="BM20" s="78">
        <f t="shared" si="3"/>
        <v>0</v>
      </c>
      <c r="BN20" s="77">
        <f t="shared" si="3"/>
        <v>87132.48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2266815.96</v>
      </c>
      <c r="BW20" s="77">
        <f>BW10+BW11+BW12+BW13+BW14+BW15+BW16+BW17+BW18+BW19</f>
        <v>75066.79000000001</v>
      </c>
      <c r="BX20" s="95">
        <f>BX10+BX11+BX12+BX13+BX14+BX15+BX16+BX17+BX18+BX19</f>
        <v>2448105.2499999995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351639.91</v>
      </c>
      <c r="E24" s="89">
        <v>1146.8</v>
      </c>
      <c r="F24" s="90">
        <v>353203.7</v>
      </c>
      <c r="G24" s="88"/>
      <c r="H24" s="89"/>
      <c r="I24" s="90"/>
      <c r="J24" s="97">
        <v>82565.2</v>
      </c>
      <c r="K24" s="89">
        <v>0</v>
      </c>
      <c r="L24" s="101">
        <v>82565.2</v>
      </c>
      <c r="M24" s="97">
        <v>324944.22</v>
      </c>
      <c r="N24" s="89">
        <v>14797.539999999999</v>
      </c>
      <c r="O24" s="101">
        <v>299746.99</v>
      </c>
      <c r="P24" s="97">
        <v>39847.29000000001</v>
      </c>
      <c r="Q24" s="89">
        <v>760.02</v>
      </c>
      <c r="R24" s="101">
        <v>68517.93000000001</v>
      </c>
      <c r="S24" s="97">
        <v>11999.99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573184.4</v>
      </c>
      <c r="AC24" s="89">
        <v>89399.65</v>
      </c>
      <c r="AD24" s="101">
        <v>498605.4999999999</v>
      </c>
      <c r="AE24" s="97">
        <v>387472</v>
      </c>
      <c r="AF24" s="89">
        <v>17133.32</v>
      </c>
      <c r="AG24" s="101">
        <v>454587.07</v>
      </c>
      <c r="AH24" s="97">
        <v>26000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1797653.01</v>
      </c>
      <c r="BW24" s="77">
        <f t="shared" si="4"/>
        <v>123237.32999999999</v>
      </c>
      <c r="BX24" s="79">
        <f t="shared" si="4"/>
        <v>1757226.39</v>
      </c>
    </row>
    <row r="25" spans="2:76" ht="15">
      <c r="B25" s="13">
        <v>203</v>
      </c>
      <c r="C25" s="25" t="s">
        <v>105</v>
      </c>
      <c r="D25" s="88">
        <v>2643.6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1700</v>
      </c>
      <c r="S25" s="97">
        <v>0</v>
      </c>
      <c r="T25" s="89">
        <v>0</v>
      </c>
      <c r="U25" s="101">
        <v>22356.6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13800</v>
      </c>
      <c r="AX25" s="89">
        <v>0</v>
      </c>
      <c r="AY25" s="101">
        <v>46000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16443.6</v>
      </c>
      <c r="BW25" s="77">
        <f t="shared" si="4"/>
        <v>0</v>
      </c>
      <c r="BX25" s="79">
        <f t="shared" si="4"/>
        <v>70056.6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>
        <v>0</v>
      </c>
      <c r="K26" s="89">
        <v>0</v>
      </c>
      <c r="L26" s="101">
        <v>244.94</v>
      </c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244.94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354283.50999999995</v>
      </c>
      <c r="E28" s="78">
        <f t="shared" si="5"/>
        <v>1146.8</v>
      </c>
      <c r="F28" s="79">
        <f t="shared" si="5"/>
        <v>353203.7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82565.2</v>
      </c>
      <c r="K28" s="78">
        <f t="shared" si="5"/>
        <v>0</v>
      </c>
      <c r="L28" s="77">
        <f t="shared" si="5"/>
        <v>82810.14</v>
      </c>
      <c r="M28" s="98">
        <f t="shared" si="5"/>
        <v>324944.22</v>
      </c>
      <c r="N28" s="78">
        <f t="shared" si="5"/>
        <v>14797.539999999999</v>
      </c>
      <c r="O28" s="77">
        <f t="shared" si="5"/>
        <v>299746.99</v>
      </c>
      <c r="P28" s="98">
        <f t="shared" si="5"/>
        <v>39847.29000000001</v>
      </c>
      <c r="Q28" s="78">
        <f t="shared" si="5"/>
        <v>760.02</v>
      </c>
      <c r="R28" s="77">
        <f t="shared" si="5"/>
        <v>70217.93000000001</v>
      </c>
      <c r="S28" s="98">
        <f t="shared" si="5"/>
        <v>11999.99</v>
      </c>
      <c r="T28" s="78">
        <f t="shared" si="5"/>
        <v>0</v>
      </c>
      <c r="U28" s="77">
        <f t="shared" si="5"/>
        <v>22356.6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573184.4</v>
      </c>
      <c r="AC28" s="78">
        <f t="shared" si="5"/>
        <v>89399.65</v>
      </c>
      <c r="AD28" s="77">
        <f t="shared" si="5"/>
        <v>498605.4999999999</v>
      </c>
      <c r="AE28" s="98">
        <f t="shared" si="5"/>
        <v>387472</v>
      </c>
      <c r="AF28" s="78">
        <f t="shared" si="5"/>
        <v>17133.32</v>
      </c>
      <c r="AG28" s="77">
        <f t="shared" si="5"/>
        <v>454587.07</v>
      </c>
      <c r="AH28" s="98">
        <f t="shared" si="5"/>
        <v>26000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13800</v>
      </c>
      <c r="AX28" s="78">
        <f t="shared" si="6"/>
        <v>0</v>
      </c>
      <c r="AY28" s="77">
        <f t="shared" si="6"/>
        <v>46000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1814096.61</v>
      </c>
      <c r="BW28" s="77">
        <f>BW23+BW24+BW25+BW26+BW27</f>
        <v>123237.32999999999</v>
      </c>
      <c r="BX28" s="95">
        <f>BX23+BX24+BX25+BX26+BX27</f>
        <v>1827527.93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5101.13</v>
      </c>
      <c r="BM40" s="89">
        <v>0</v>
      </c>
      <c r="BN40" s="101">
        <v>5101.13</v>
      </c>
      <c r="BO40" s="97"/>
      <c r="BP40" s="89"/>
      <c r="BQ40" s="101"/>
      <c r="BR40" s="97"/>
      <c r="BS40" s="89"/>
      <c r="BT40" s="101"/>
      <c r="BU40" s="76"/>
      <c r="BV40" s="85">
        <f t="shared" si="10"/>
        <v>5101.13</v>
      </c>
      <c r="BW40" s="77">
        <f t="shared" si="10"/>
        <v>0</v>
      </c>
      <c r="BX40" s="79">
        <f t="shared" si="10"/>
        <v>5101.13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5101.13</v>
      </c>
      <c r="BM42" s="78">
        <f t="shared" si="12"/>
        <v>0</v>
      </c>
      <c r="BN42" s="77">
        <f t="shared" si="12"/>
        <v>5101.13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5101.13</v>
      </c>
      <c r="BW42" s="77">
        <f>BW38+BW39+BW40+BW41</f>
        <v>0</v>
      </c>
      <c r="BX42" s="95">
        <f>BX38+BX39+BX40+BX41</f>
        <v>5101.13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502970.01</v>
      </c>
      <c r="BS49" s="89">
        <v>0</v>
      </c>
      <c r="BT49" s="101">
        <v>485222.7100000001</v>
      </c>
      <c r="BU49" s="76"/>
      <c r="BV49" s="85">
        <f aca="true" t="shared" si="15" ref="BV49:BX50">D49+G49+J49+M49+P49+S49+V49+Y49+AB49+AE49+AH49+AK49+AN49+AQ49+AT49+AW49+AZ49+BC49+BF49+BI49+BL49+BO49+BR49</f>
        <v>502970.01</v>
      </c>
      <c r="BW49" s="77">
        <f t="shared" si="15"/>
        <v>0</v>
      </c>
      <c r="BX49" s="79">
        <f t="shared" si="15"/>
        <v>485222.7100000001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1200619.2000000002</v>
      </c>
      <c r="BS50" s="89">
        <v>0</v>
      </c>
      <c r="BT50" s="101">
        <v>637778.19</v>
      </c>
      <c r="BU50" s="76"/>
      <c r="BV50" s="85">
        <f t="shared" si="15"/>
        <v>1200619.2000000002</v>
      </c>
      <c r="BW50" s="77">
        <f t="shared" si="15"/>
        <v>0</v>
      </c>
      <c r="BX50" s="79">
        <f t="shared" si="15"/>
        <v>637778.19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1703589.2100000002</v>
      </c>
      <c r="BS51" s="78">
        <f>BS49+BS50</f>
        <v>0</v>
      </c>
      <c r="BT51" s="77">
        <f>BT49+BT50</f>
        <v>1123000.9</v>
      </c>
      <c r="BU51" s="85"/>
      <c r="BV51" s="85">
        <f>BV49+BV50</f>
        <v>1703589.2100000002</v>
      </c>
      <c r="BW51" s="77">
        <f>BW49+BW50</f>
        <v>0</v>
      </c>
      <c r="BX51" s="95">
        <f>BX49+BX50</f>
        <v>1123000.9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1193301.23</v>
      </c>
      <c r="E53" s="86">
        <f t="shared" si="18"/>
        <v>19878.87</v>
      </c>
      <c r="F53" s="86">
        <f t="shared" si="18"/>
        <v>1189063.88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161607.55</v>
      </c>
      <c r="K53" s="86">
        <f t="shared" si="18"/>
        <v>0</v>
      </c>
      <c r="L53" s="86">
        <f t="shared" si="18"/>
        <v>181496.16999999998</v>
      </c>
      <c r="M53" s="86">
        <f t="shared" si="18"/>
        <v>485312.82999999996</v>
      </c>
      <c r="N53" s="86">
        <f t="shared" si="18"/>
        <v>65422.66</v>
      </c>
      <c r="O53" s="86">
        <f t="shared" si="18"/>
        <v>488956.51</v>
      </c>
      <c r="P53" s="86">
        <f t="shared" si="18"/>
        <v>71939.44</v>
      </c>
      <c r="Q53" s="86">
        <f t="shared" si="18"/>
        <v>760.02</v>
      </c>
      <c r="R53" s="86">
        <f t="shared" si="18"/>
        <v>102054.49</v>
      </c>
      <c r="S53" s="86">
        <f t="shared" si="18"/>
        <v>21260.510000000002</v>
      </c>
      <c r="T53" s="86">
        <f t="shared" si="18"/>
        <v>0</v>
      </c>
      <c r="U53" s="86">
        <f t="shared" si="18"/>
        <v>32262.699999999997</v>
      </c>
      <c r="V53" s="86">
        <f t="shared" si="18"/>
        <v>11623.77</v>
      </c>
      <c r="W53" s="86">
        <f t="shared" si="18"/>
        <v>0</v>
      </c>
      <c r="X53" s="86">
        <f t="shared" si="18"/>
        <v>13167.75</v>
      </c>
      <c r="Y53" s="86">
        <f t="shared" si="18"/>
        <v>1544.5</v>
      </c>
      <c r="Z53" s="86">
        <f t="shared" si="18"/>
        <v>5709.6</v>
      </c>
      <c r="AA53" s="86">
        <f t="shared" si="18"/>
        <v>12386.04</v>
      </c>
      <c r="AB53" s="86">
        <f t="shared" si="18"/>
        <v>1007876.03</v>
      </c>
      <c r="AC53" s="86">
        <f t="shared" si="18"/>
        <v>89399.65</v>
      </c>
      <c r="AD53" s="86">
        <f t="shared" si="18"/>
        <v>922419.0399999999</v>
      </c>
      <c r="AE53" s="86">
        <f t="shared" si="18"/>
        <v>552255.59</v>
      </c>
      <c r="AF53" s="86">
        <f t="shared" si="18"/>
        <v>17133.32</v>
      </c>
      <c r="AG53" s="86">
        <f t="shared" si="18"/>
        <v>632112.25</v>
      </c>
      <c r="AH53" s="86">
        <f t="shared" si="18"/>
        <v>28966.93</v>
      </c>
      <c r="AI53" s="86">
        <f t="shared" si="18"/>
        <v>0</v>
      </c>
      <c r="AJ53" s="86">
        <f aca="true" t="shared" si="19" ref="AJ53:BT53">AJ20+AJ28+AJ35+AJ42+AJ46+AJ51</f>
        <v>3134.7</v>
      </c>
      <c r="AK53" s="86">
        <f t="shared" si="19"/>
        <v>216154.53</v>
      </c>
      <c r="AL53" s="86">
        <f t="shared" si="19"/>
        <v>0</v>
      </c>
      <c r="AM53" s="86">
        <f t="shared" si="19"/>
        <v>202321.7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211032.18</v>
      </c>
      <c r="AX53" s="86">
        <f t="shared" si="19"/>
        <v>0</v>
      </c>
      <c r="AY53" s="86">
        <f t="shared" si="19"/>
        <v>377870.47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30905</v>
      </c>
      <c r="BD53" s="86">
        <f t="shared" si="19"/>
        <v>0</v>
      </c>
      <c r="BE53" s="86">
        <f t="shared" si="19"/>
        <v>31255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92233.61</v>
      </c>
      <c r="BM53" s="86">
        <f t="shared" si="19"/>
        <v>0</v>
      </c>
      <c r="BN53" s="86">
        <f t="shared" si="19"/>
        <v>92233.61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1703589.2100000002</v>
      </c>
      <c r="BS53" s="86">
        <f t="shared" si="19"/>
        <v>0</v>
      </c>
      <c r="BT53" s="86">
        <f t="shared" si="19"/>
        <v>1123000.9</v>
      </c>
      <c r="BU53" s="86">
        <f>BU8</f>
        <v>0</v>
      </c>
      <c r="BV53" s="102">
        <f>BV8+BV20+BV28+BV35+BV42+BV46+BV51</f>
        <v>5789602.91</v>
      </c>
      <c r="BW53" s="87">
        <f>BW20+BW28+BW35+BW42+BW46+BW51</f>
        <v>198304.12</v>
      </c>
      <c r="BX53" s="87">
        <f>BX20+BX28+BX35+BX42+BX46+BX51</f>
        <v>5403735.209999999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522330.63000000094</v>
      </c>
      <c r="BW54" s="93"/>
      <c r="BX54" s="94">
        <f>IF((Spese_Rendiconto_2020!BX53-Entrate_Rendiconto_2020!E58)&lt;0,Entrate_Rendiconto_2020!E58-Spese_Rendiconto_2020!BX53,0)</f>
        <v>701181.9400000013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2021-05-25T08:09:19Z</dcterms:modified>
  <cp:category/>
  <cp:version/>
  <cp:contentType/>
  <cp:contentStatus/>
</cp:coreProperties>
</file>