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<sst xmlns="http://schemas.openxmlformats.org/spreadsheetml/2006/main" count="870" uniqueCount="151">
  <si>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</si>
  <si>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</si>
  <si>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</si>
  <si>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</si>
  <si>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</si>
  <si>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</si>
  <si>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</si>
  <si>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</si>
  <si>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</si>
  <si>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</si>
  <si>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</si>
  <si>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</si>
  <si>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</si>
  <si>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</si>
  <si>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</si>
  <si>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</si>
  <si>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</si>
  <si>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</si>
  <si>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</si>
  <si>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</si>
  <si>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</si>
  <si>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</si>
  <si>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</si>
  <si>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</si>
  <si>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</si>
  <si>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</si>
  <si>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</si>
  <si>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</si>
  <si>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</si>
  <si>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</si>
  <si>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</si>
  <si>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</si>
  <si>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</si>
  <si>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</si>
  <si>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</si>
  <si>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</si>
  <si>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</si>
  <si>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</si>
  <si>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</si>
  <si>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</si>
  <si>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</si>
  <si>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</si>
  <si>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</si>
  <si>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</si>
  <si>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</si>
  <si>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</si>
  <si>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</si>
  <si>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</si>
  <si>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</si>
  <si>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</si>
  <si>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</si>
  <si>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</si>
  <si>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</si>
  <si>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</si>
  <si>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</si>
  <si>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</si>
  <si>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</si>
  <si>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</si>
  <si>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</si>
  <si>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</si>
  <si>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</si>
  <si>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</si>
  <si>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</si>
  <si>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</si>
  <si>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</si>
  <si>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</si>
  <si>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</si>
  <si>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</si>
  <si>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</si>
  <si>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</si>
  <si>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</si>
  <si>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</si>
  <si>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</si>
  <si>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</si>
  <si>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</si>
  <si>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</si>
  <si>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</si>
  <si>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</si>
  <si>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</si>
  <si>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</si>
  <si>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</si>
  <si>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</si>
  <si>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</si>
  <si>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</si>
  <si>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</si>
  <si>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</si>
  <si>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</si>
  <si>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</si>
  <si>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</si>
  <si>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</si>
  <si>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</si>
  <si>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</si>
  <si>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</si>
  <si>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</si>
  <si>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</si>
  <si>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</si>
  <si>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</si>
  <si>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</si>
  <si>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</si>
  <si>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</si>
  <si>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</si>
  <si>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</si>
  <si>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</si>
  <si>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</si>
  <si>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</si>
  <si>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</si>
  <si>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</si>
  <si>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</si>
  <si>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</si>
  <si>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</si>
  <si>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</si>
  <si>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</si>
  <si>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</si>
  <si>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</si>
  <si>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</si>
  <si>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</si>
  <si>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</si>
  <si>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</si>
  <si>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</si>
  <si>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</si>
  <si>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</si>
  <si>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</si>
  <si>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</si>
  <si>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</si>
  <si>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</si>
  <si>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</si>
  <si>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</si>
  <si>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</si>
  <si>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</si>
  <si>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</si>
  <si>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</si>
  <si>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</si>
  <si>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</si>
  <si>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</si>
  <si>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</si>
  <si>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</si>
  <si>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</si>
  <si>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</si>
  <si>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</si>
  <si>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</si>
  <si>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</si>
  <si>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</si>
  <si>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2025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</si>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</sst>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895000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1640347</v>
      </c>
      <c r="E10" s="45">
        <v>1844864.49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1640347</v>
      </c>
      <c r="E16" s="51">
        <f>E10+E11+E12+E13+E14+E15</f>
        <v>1844864.49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448884</v>
      </c>
      <c r="E18" s="45">
        <v>464045.91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7000</v>
      </c>
      <c r="E20" s="59">
        <v>12000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455884</v>
      </c>
      <c r="E23" s="51">
        <f>E18+E19+E20+E21+E22</f>
        <v>476045.91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412598</v>
      </c>
      <c r="E25" s="45">
        <v>618409.59</v>
      </c>
    </row>
    <row r="26" spans="2:5" ht="15">
      <c r="B26" s="13">
        <v>30200</v>
      </c>
      <c r="C26" s="54" t="s">
        <v>28</v>
      </c>
      <c r="D26" s="39">
        <v>14000</v>
      </c>
      <c r="E26" s="45">
        <v>23272.48</v>
      </c>
    </row>
    <row r="27" spans="2:5" ht="15">
      <c r="B27" s="13">
        <v>30300</v>
      </c>
      <c r="C27" s="54" t="s">
        <v>29</v>
      </c>
      <c r="D27" s="39">
        <v>200</v>
      </c>
      <c r="E27" s="45">
        <v>200</v>
      </c>
    </row>
    <row r="28" spans="2:5" ht="15">
      <c r="B28" s="13">
        <v>30400</v>
      </c>
      <c r="C28" s="54" t="s">
        <v>30</v>
      </c>
      <c r="D28" s="49">
        <v>3675</v>
      </c>
      <c r="E28" s="45">
        <v>3675</v>
      </c>
    </row>
    <row r="29" spans="2:5" ht="15">
      <c r="B29" s="13">
        <v>30500</v>
      </c>
      <c r="C29" s="54" t="s">
        <v>31</v>
      </c>
      <c r="D29" s="60">
        <v>106196</v>
      </c>
      <c r="E29" s="50">
        <v>155037.02000000002</v>
      </c>
    </row>
    <row r="30" spans="2:5" ht="15.75" thickBot="1">
      <c r="B30" s="16">
        <v>30000</v>
      </c>
      <c r="C30" s="15" t="s">
        <v>32</v>
      </c>
      <c r="D30" s="48">
        <f>D25+D26+D27+D28+D29</f>
        <v>536669</v>
      </c>
      <c r="E30" s="51">
        <f>E25+E26+E27+E28+E29</f>
        <v>800594.09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>
        <v>1229372.3699999999</v>
      </c>
    </row>
    <row r="34" spans="2:5" ht="15">
      <c r="B34" s="13">
        <v>40300</v>
      </c>
      <c r="C34" s="54" t="s">
        <v>37</v>
      </c>
      <c r="D34" s="61">
        <v>0</v>
      </c>
      <c r="E34" s="45">
        <v>27300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160000</v>
      </c>
      <c r="E36" s="50">
        <v>160000</v>
      </c>
    </row>
    <row r="37" spans="2:5" ht="15.75" thickBot="1">
      <c r="B37" s="16">
        <v>40000</v>
      </c>
      <c r="C37" s="15" t="s">
        <v>40</v>
      </c>
      <c r="D37" s="48">
        <f>D32+D33+D34+D35+D36</f>
        <v>210000</v>
      </c>
      <c r="E37" s="51">
        <f>E32+E33+E34+E35+E36</f>
        <v>1416672.3699999999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706680</v>
      </c>
      <c r="E51" s="62">
        <v>706680</v>
      </c>
    </row>
    <row r="52" spans="2:5" ht="15.75" thickBot="1">
      <c r="B52" s="16">
        <v>70000</v>
      </c>
      <c r="C52" s="15" t="s">
        <v>58</v>
      </c>
      <c r="D52" s="48">
        <f>D51</f>
        <v>706680</v>
      </c>
      <c r="E52" s="51">
        <f>E51</f>
        <v>706680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654100</v>
      </c>
      <c r="E54" s="45">
        <v>1054569.7799999998</v>
      </c>
    </row>
    <row r="55" spans="2:5" ht="15">
      <c r="B55" s="13">
        <v>90200</v>
      </c>
      <c r="C55" s="54" t="s">
        <v>62</v>
      </c>
      <c r="D55" s="61">
        <v>198000</v>
      </c>
      <c r="E55" s="62">
        <v>200168.54</v>
      </c>
    </row>
    <row r="56" spans="2:5" ht="15.75" thickBot="1">
      <c r="B56" s="16">
        <v>90000</v>
      </c>
      <c r="C56" s="15" t="s">
        <v>63</v>
      </c>
      <c r="D56" s="48">
        <f>D54+D55</f>
        <v>852100</v>
      </c>
      <c r="E56" s="51">
        <f>E54+E55</f>
        <v>1254738.3199999998</v>
      </c>
    </row>
    <row r="57" spans="2:5" ht="16.5" thickBot="1" thickTop="1">
      <c r="B57" s="109" t="s">
        <v>64</v>
      </c>
      <c r="C57" s="110"/>
      <c r="D57" s="52">
        <f>D16+D23+D30+D37+D43+D49+D52+D56</f>
        <v>4401680</v>
      </c>
      <c r="E57" s="55">
        <f>E16+E23+E30+E37+E43+E49+E52+E56</f>
        <v>6499595.18</v>
      </c>
    </row>
    <row r="58" spans="2:5" ht="16.5" thickBot="1" thickTop="1">
      <c r="B58" s="109" t="s">
        <v>65</v>
      </c>
      <c r="C58" s="110"/>
      <c r="D58" s="52">
        <f>D57+D5+D6+D7+D8</f>
        <v>4401680</v>
      </c>
      <c r="E58" s="55">
        <f>E57+E5+E6+E7+E8</f>
        <v>7394595.18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1636916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1636916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455755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7000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462755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412652</v>
      </c>
      <c r="E25" s="45"/>
    </row>
    <row r="26" spans="2:5" ht="15">
      <c r="B26" s="13">
        <v>30200</v>
      </c>
      <c r="C26" s="54" t="s">
        <v>28</v>
      </c>
      <c r="D26" s="39">
        <v>14000</v>
      </c>
      <c r="E26" s="45"/>
    </row>
    <row r="27" spans="2:5" ht="15">
      <c r="B27" s="13">
        <v>30300</v>
      </c>
      <c r="C27" s="54" t="s">
        <v>29</v>
      </c>
      <c r="D27" s="39">
        <v>200</v>
      </c>
      <c r="E27" s="45"/>
    </row>
    <row r="28" spans="2:5" ht="15">
      <c r="B28" s="13">
        <v>30400</v>
      </c>
      <c r="C28" s="54" t="s">
        <v>30</v>
      </c>
      <c r="D28" s="49">
        <v>3675</v>
      </c>
      <c r="E28" s="45"/>
    </row>
    <row r="29" spans="2:5" ht="15">
      <c r="B29" s="13">
        <v>30500</v>
      </c>
      <c r="C29" s="54" t="s">
        <v>31</v>
      </c>
      <c r="D29" s="60">
        <v>106196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536723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160000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210000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706680</v>
      </c>
      <c r="E51" s="62"/>
    </row>
    <row r="52" spans="2:5" ht="15.75" thickBot="1">
      <c r="B52" s="16">
        <v>70000</v>
      </c>
      <c r="C52" s="15" t="s">
        <v>58</v>
      </c>
      <c r="D52" s="48">
        <f>D51</f>
        <v>706680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654100</v>
      </c>
      <c r="E54" s="45"/>
    </row>
    <row r="55" spans="2:5" ht="15">
      <c r="B55" s="13">
        <v>90200</v>
      </c>
      <c r="C55" s="54" t="s">
        <v>62</v>
      </c>
      <c r="D55" s="61">
        <v>198000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852100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4405174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4405174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1635887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1635887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455755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7000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462755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412708</v>
      </c>
      <c r="E25" s="45"/>
    </row>
    <row r="26" spans="2:5" ht="15">
      <c r="B26" s="13">
        <v>30200</v>
      </c>
      <c r="C26" s="54" t="s">
        <v>28</v>
      </c>
      <c r="D26" s="39">
        <v>14000</v>
      </c>
      <c r="E26" s="45"/>
    </row>
    <row r="27" spans="2:5" ht="15">
      <c r="B27" s="13">
        <v>30300</v>
      </c>
      <c r="C27" s="54" t="s">
        <v>29</v>
      </c>
      <c r="D27" s="39">
        <v>200</v>
      </c>
      <c r="E27" s="45"/>
    </row>
    <row r="28" spans="2:5" ht="15">
      <c r="B28" s="13">
        <v>30400</v>
      </c>
      <c r="C28" s="54" t="s">
        <v>30</v>
      </c>
      <c r="D28" s="49">
        <v>3675</v>
      </c>
      <c r="E28" s="45"/>
    </row>
    <row r="29" spans="2:5" ht="15">
      <c r="B29" s="13">
        <v>30500</v>
      </c>
      <c r="C29" s="54" t="s">
        <v>31</v>
      </c>
      <c r="D29" s="60">
        <v>106196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536779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160000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160000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706680</v>
      </c>
      <c r="E51" s="62"/>
    </row>
    <row r="52" spans="2:5" ht="15.75" thickBot="1">
      <c r="B52" s="16">
        <v>70000</v>
      </c>
      <c r="C52" s="15" t="s">
        <v>58</v>
      </c>
      <c r="D52" s="48">
        <f>D51</f>
        <v>706680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654100</v>
      </c>
      <c r="E54" s="45"/>
    </row>
    <row r="55" spans="2:5" ht="15">
      <c r="B55" s="13">
        <v>90200</v>
      </c>
      <c r="C55" s="54" t="s">
        <v>62</v>
      </c>
      <c r="D55" s="61">
        <v>198000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852100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4354201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4354201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432734</v>
      </c>
      <c r="E10" s="89">
        <v>0</v>
      </c>
      <c r="F10" s="90">
        <v>545864.5599999999</v>
      </c>
      <c r="G10" s="88"/>
      <c r="H10" s="89"/>
      <c r="I10" s="90"/>
      <c r="J10" s="97">
        <v>0</v>
      </c>
      <c r="K10" s="89">
        <v>0</v>
      </c>
      <c r="L10" s="101">
        <v>0</v>
      </c>
      <c r="M10" s="91">
        <v>31841</v>
      </c>
      <c r="N10" s="89">
        <v>0</v>
      </c>
      <c r="O10" s="90">
        <v>36518.13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28250</v>
      </c>
      <c r="AC10" s="89">
        <v>0</v>
      </c>
      <c r="AD10" s="90">
        <v>28250</v>
      </c>
      <c r="AE10" s="91">
        <v>27033</v>
      </c>
      <c r="AF10" s="89">
        <v>0</v>
      </c>
      <c r="AG10" s="90">
        <v>31147.06</v>
      </c>
      <c r="AH10" s="91"/>
      <c r="AI10" s="89"/>
      <c r="AJ10" s="90"/>
      <c r="AK10" s="91">
        <v>29643</v>
      </c>
      <c r="AL10" s="89">
        <v>0</v>
      </c>
      <c r="AM10" s="90">
        <v>34230.18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17000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566501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676009.93</v>
      </c>
    </row>
    <row r="11" spans="2:76" ht="15">
      <c r="B11" s="13">
        <v>102</v>
      </c>
      <c r="C11" s="25" t="s">
        <v>92</v>
      </c>
      <c r="D11" s="88">
        <v>35065</v>
      </c>
      <c r="E11" s="89">
        <v>0</v>
      </c>
      <c r="F11" s="90">
        <v>44520.27</v>
      </c>
      <c r="G11" s="88"/>
      <c r="H11" s="89"/>
      <c r="I11" s="90"/>
      <c r="J11" s="97">
        <v>0</v>
      </c>
      <c r="K11" s="89">
        <v>0</v>
      </c>
      <c r="L11" s="101">
        <v>0</v>
      </c>
      <c r="M11" s="91">
        <v>2136</v>
      </c>
      <c r="N11" s="89">
        <v>0</v>
      </c>
      <c r="O11" s="90">
        <v>2451.06</v>
      </c>
      <c r="P11" s="91">
        <v>0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1900</v>
      </c>
      <c r="AC11" s="89">
        <v>0</v>
      </c>
      <c r="AD11" s="90">
        <v>1900</v>
      </c>
      <c r="AE11" s="91">
        <v>1814</v>
      </c>
      <c r="AF11" s="89">
        <v>0</v>
      </c>
      <c r="AG11" s="90">
        <v>2091.32</v>
      </c>
      <c r="AH11" s="91"/>
      <c r="AI11" s="89"/>
      <c r="AJ11" s="90"/>
      <c r="AK11" s="91">
        <v>1989</v>
      </c>
      <c r="AL11" s="89">
        <v>0</v>
      </c>
      <c r="AM11" s="90">
        <v>2297.21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42904</v>
      </c>
      <c r="BW11" s="77">
        <f t="shared" si="1"/>
        <v>0</v>
      </c>
      <c r="BX11" s="79">
        <f t="shared" si="2"/>
        <v>53259.86</v>
      </c>
    </row>
    <row r="12" spans="2:76" ht="15">
      <c r="B12" s="13">
        <v>103</v>
      </c>
      <c r="C12" s="25" t="s">
        <v>93</v>
      </c>
      <c r="D12" s="88">
        <v>290986</v>
      </c>
      <c r="E12" s="89">
        <v>0</v>
      </c>
      <c r="F12" s="90">
        <v>396709.12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203610</v>
      </c>
      <c r="N12" s="89">
        <v>0</v>
      </c>
      <c r="O12" s="90">
        <v>297734.22</v>
      </c>
      <c r="P12" s="91">
        <v>24500</v>
      </c>
      <c r="Q12" s="89">
        <v>0</v>
      </c>
      <c r="R12" s="90">
        <v>27435.23</v>
      </c>
      <c r="S12" s="91">
        <v>15780</v>
      </c>
      <c r="T12" s="89">
        <v>0</v>
      </c>
      <c r="U12" s="90">
        <v>27416.81</v>
      </c>
      <c r="V12" s="91">
        <v>14225</v>
      </c>
      <c r="W12" s="89">
        <v>0</v>
      </c>
      <c r="X12" s="90">
        <v>21901.55</v>
      </c>
      <c r="Y12" s="91">
        <v>15000</v>
      </c>
      <c r="Z12" s="89">
        <v>0</v>
      </c>
      <c r="AA12" s="90">
        <v>17704.24</v>
      </c>
      <c r="AB12" s="91">
        <v>418229</v>
      </c>
      <c r="AC12" s="89">
        <v>0</v>
      </c>
      <c r="AD12" s="90">
        <v>550925.19</v>
      </c>
      <c r="AE12" s="91">
        <v>184000</v>
      </c>
      <c r="AF12" s="89">
        <v>0</v>
      </c>
      <c r="AG12" s="90">
        <v>258996.02</v>
      </c>
      <c r="AH12" s="91">
        <v>2650</v>
      </c>
      <c r="AI12" s="89">
        <v>0</v>
      </c>
      <c r="AJ12" s="90">
        <v>3829.1099999999997</v>
      </c>
      <c r="AK12" s="91">
        <v>14270</v>
      </c>
      <c r="AL12" s="89">
        <v>0</v>
      </c>
      <c r="AM12" s="90">
        <v>19535.78</v>
      </c>
      <c r="AN12" s="91">
        <v>0</v>
      </c>
      <c r="AO12" s="89">
        <v>0</v>
      </c>
      <c r="AP12" s="90">
        <v>0</v>
      </c>
      <c r="AQ12" s="91"/>
      <c r="AR12" s="89"/>
      <c r="AS12" s="90"/>
      <c r="AT12" s="91"/>
      <c r="AU12" s="89"/>
      <c r="AV12" s="90"/>
      <c r="AW12" s="91">
        <v>6400</v>
      </c>
      <c r="AX12" s="89">
        <v>0</v>
      </c>
      <c r="AY12" s="90">
        <v>14929.86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1189650</v>
      </c>
      <c r="BW12" s="77">
        <f t="shared" si="1"/>
        <v>0</v>
      </c>
      <c r="BX12" s="79">
        <f t="shared" si="2"/>
        <v>1637117.1300000001</v>
      </c>
    </row>
    <row r="13" spans="2:76" ht="15">
      <c r="B13" s="13">
        <v>104</v>
      </c>
      <c r="C13" s="25" t="s">
        <v>19</v>
      </c>
      <c r="D13" s="88">
        <v>123328</v>
      </c>
      <c r="E13" s="89">
        <v>0</v>
      </c>
      <c r="F13" s="90">
        <v>182639.62</v>
      </c>
      <c r="G13" s="88"/>
      <c r="H13" s="89"/>
      <c r="I13" s="90"/>
      <c r="J13" s="97">
        <v>78575</v>
      </c>
      <c r="K13" s="89">
        <v>0</v>
      </c>
      <c r="L13" s="101">
        <v>88866.07</v>
      </c>
      <c r="M13" s="91">
        <v>6600</v>
      </c>
      <c r="N13" s="89">
        <v>0</v>
      </c>
      <c r="O13" s="90">
        <v>7102</v>
      </c>
      <c r="P13" s="91">
        <v>400</v>
      </c>
      <c r="Q13" s="89">
        <v>0</v>
      </c>
      <c r="R13" s="90">
        <v>400</v>
      </c>
      <c r="S13" s="91">
        <v>0</v>
      </c>
      <c r="T13" s="89">
        <v>0</v>
      </c>
      <c r="U13" s="90">
        <v>0</v>
      </c>
      <c r="V13" s="91">
        <v>11900</v>
      </c>
      <c r="W13" s="89">
        <v>0</v>
      </c>
      <c r="X13" s="90">
        <v>11900</v>
      </c>
      <c r="Y13" s="91">
        <v>10000</v>
      </c>
      <c r="Z13" s="89">
        <v>0</v>
      </c>
      <c r="AA13" s="90">
        <v>20529.16</v>
      </c>
      <c r="AB13" s="91">
        <v>4915</v>
      </c>
      <c r="AC13" s="89">
        <v>0</v>
      </c>
      <c r="AD13" s="90">
        <v>41803.86</v>
      </c>
      <c r="AE13" s="91">
        <v>0</v>
      </c>
      <c r="AF13" s="89">
        <v>0</v>
      </c>
      <c r="AG13" s="90">
        <v>0</v>
      </c>
      <c r="AH13" s="91">
        <v>1500</v>
      </c>
      <c r="AI13" s="89">
        <v>0</v>
      </c>
      <c r="AJ13" s="90">
        <v>3000</v>
      </c>
      <c r="AK13" s="91">
        <v>164500</v>
      </c>
      <c r="AL13" s="89">
        <v>0</v>
      </c>
      <c r="AM13" s="90">
        <v>175653.3</v>
      </c>
      <c r="AN13" s="91">
        <v>0</v>
      </c>
      <c r="AO13" s="89">
        <v>0</v>
      </c>
      <c r="AP13" s="90">
        <v>0</v>
      </c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194930</v>
      </c>
      <c r="AX13" s="89">
        <v>0</v>
      </c>
      <c r="AY13" s="101">
        <v>194930</v>
      </c>
      <c r="AZ13" s="91"/>
      <c r="BA13" s="89"/>
      <c r="BB13" s="90"/>
      <c r="BC13" s="97">
        <v>17068</v>
      </c>
      <c r="BD13" s="89">
        <v>0</v>
      </c>
      <c r="BE13" s="101">
        <v>30548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613716</v>
      </c>
      <c r="BW13" s="77">
        <f t="shared" si="1"/>
        <v>0</v>
      </c>
      <c r="BX13" s="79">
        <f t="shared" si="2"/>
        <v>757372.01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70432</v>
      </c>
      <c r="BM16" s="89">
        <v>0</v>
      </c>
      <c r="BN16" s="90">
        <v>106579.58</v>
      </c>
      <c r="BO16" s="91"/>
      <c r="BP16" s="89"/>
      <c r="BQ16" s="90"/>
      <c r="BR16" s="97"/>
      <c r="BS16" s="89"/>
      <c r="BT16" s="101"/>
      <c r="BU16" s="76"/>
      <c r="BV16" s="85">
        <f t="shared" si="0"/>
        <v>70432</v>
      </c>
      <c r="BW16" s="77">
        <f t="shared" si="1"/>
        <v>0</v>
      </c>
      <c r="BX16" s="79">
        <f t="shared" si="2"/>
        <v>106579.58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>
        <v>1000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1"/>
        <v>0</v>
      </c>
      <c r="BX18" s="79">
        <f t="shared" si="2"/>
        <v>1000</v>
      </c>
    </row>
    <row r="19" spans="2:76" ht="15">
      <c r="B19" s="13">
        <v>110</v>
      </c>
      <c r="C19" s="25" t="s">
        <v>98</v>
      </c>
      <c r="D19" s="88">
        <v>59690</v>
      </c>
      <c r="E19" s="89">
        <v>0</v>
      </c>
      <c r="F19" s="90">
        <v>64473.759999999995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>
        <v>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68918</v>
      </c>
      <c r="BJ19" s="89">
        <v>0</v>
      </c>
      <c r="BK19" s="101">
        <v>0</v>
      </c>
      <c r="BL19" s="97">
        <v>476</v>
      </c>
      <c r="BM19" s="89">
        <v>0</v>
      </c>
      <c r="BN19" s="101">
        <v>476</v>
      </c>
      <c r="BO19" s="97"/>
      <c r="BP19" s="89"/>
      <c r="BQ19" s="101"/>
      <c r="BR19" s="97"/>
      <c r="BS19" s="89"/>
      <c r="BT19" s="101"/>
      <c r="BU19" s="76"/>
      <c r="BV19" s="85">
        <f t="shared" si="0"/>
        <v>129084</v>
      </c>
      <c r="BW19" s="77">
        <f t="shared" si="1"/>
        <v>0</v>
      </c>
      <c r="BX19" s="79">
        <f t="shared" si="2"/>
        <v>64949.759999999995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942803</v>
      </c>
      <c r="E20" s="78">
        <f t="shared" si="3"/>
        <v>0</v>
      </c>
      <c r="F20" s="79">
        <f t="shared" si="3"/>
        <v>1235207.3299999998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78575</v>
      </c>
      <c r="K20" s="78">
        <f t="shared" si="3"/>
        <v>0</v>
      </c>
      <c r="L20" s="77">
        <f t="shared" si="3"/>
        <v>88866.07</v>
      </c>
      <c r="M20" s="98">
        <f t="shared" si="3"/>
        <v>244187</v>
      </c>
      <c r="N20" s="78">
        <f t="shared" si="3"/>
        <v>0</v>
      </c>
      <c r="O20" s="77">
        <f t="shared" si="3"/>
        <v>343805.41</v>
      </c>
      <c r="P20" s="98">
        <f t="shared" si="3"/>
        <v>24900</v>
      </c>
      <c r="Q20" s="78">
        <f t="shared" si="3"/>
        <v>0</v>
      </c>
      <c r="R20" s="77">
        <f t="shared" si="3"/>
        <v>27835.23</v>
      </c>
      <c r="S20" s="98">
        <f t="shared" si="3"/>
        <v>15780</v>
      </c>
      <c r="T20" s="78">
        <f t="shared" si="3"/>
        <v>0</v>
      </c>
      <c r="U20" s="77">
        <f t="shared" si="3"/>
        <v>27416.809999999998</v>
      </c>
      <c r="V20" s="98">
        <f t="shared" si="3"/>
        <v>26125</v>
      </c>
      <c r="W20" s="78">
        <f t="shared" si="3"/>
        <v>0</v>
      </c>
      <c r="X20" s="77">
        <f t="shared" si="3"/>
        <v>33801.55</v>
      </c>
      <c r="Y20" s="98">
        <f t="shared" si="3"/>
        <v>25000</v>
      </c>
      <c r="Z20" s="78">
        <f t="shared" si="3"/>
        <v>0</v>
      </c>
      <c r="AA20" s="77">
        <f t="shared" si="3"/>
        <v>38233.4</v>
      </c>
      <c r="AB20" s="98">
        <f t="shared" si="3"/>
        <v>453294</v>
      </c>
      <c r="AC20" s="78">
        <f t="shared" si="3"/>
        <v>0</v>
      </c>
      <c r="AD20" s="77">
        <f t="shared" si="3"/>
        <v>622879.0499999999</v>
      </c>
      <c r="AE20" s="98">
        <f t="shared" si="3"/>
        <v>212847</v>
      </c>
      <c r="AF20" s="78">
        <f t="shared" si="3"/>
        <v>0</v>
      </c>
      <c r="AG20" s="77">
        <f t="shared" si="3"/>
        <v>292234.39999999997</v>
      </c>
      <c r="AH20" s="98">
        <f t="shared" si="3"/>
        <v>4150</v>
      </c>
      <c r="AI20" s="78">
        <f t="shared" si="3"/>
        <v>0</v>
      </c>
      <c r="AJ20" s="77">
        <f t="shared" si="3"/>
        <v>6829.11</v>
      </c>
      <c r="AK20" s="98">
        <f t="shared" si="3"/>
        <v>210402</v>
      </c>
      <c r="AL20" s="78">
        <f t="shared" si="3"/>
        <v>0</v>
      </c>
      <c r="AM20" s="77">
        <f t="shared" si="3"/>
        <v>231716.46999999997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201330</v>
      </c>
      <c r="AX20" s="78">
        <f t="shared" si="3"/>
        <v>0</v>
      </c>
      <c r="AY20" s="77">
        <f t="shared" si="3"/>
        <v>209859.86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17068</v>
      </c>
      <c r="BD20" s="78">
        <f t="shared" si="3"/>
        <v>0</v>
      </c>
      <c r="BE20" s="77">
        <f t="shared" si="3"/>
        <v>30548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85918</v>
      </c>
      <c r="BJ20" s="78">
        <f t="shared" si="3"/>
        <v>0</v>
      </c>
      <c r="BK20" s="77">
        <f t="shared" si="3"/>
        <v>0</v>
      </c>
      <c r="BL20" s="98">
        <f t="shared" si="3"/>
        <v>70908</v>
      </c>
      <c r="BM20" s="78">
        <f t="shared" si="3"/>
        <v>0</v>
      </c>
      <c r="BN20" s="77">
        <f t="shared" si="3"/>
        <v>107055.58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2613287</v>
      </c>
      <c r="BW20" s="77">
        <f>BW10+BW11+BW12+BW13+BW14+BW15+BW16+BW17+BW18+BW19</f>
        <v>0</v>
      </c>
      <c r="BX20" s="95">
        <f>BX10+BX11+BX12+BX13+BX14+BX15+BX16+BX17+BX18+BX19</f>
        <v>3296288.2699999996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50000</v>
      </c>
      <c r="E24" s="89">
        <v>0</v>
      </c>
      <c r="F24" s="90">
        <v>54187.04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0</v>
      </c>
      <c r="O24" s="101">
        <v>154140.88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529459</v>
      </c>
      <c r="V24" s="97">
        <v>0</v>
      </c>
      <c r="W24" s="89">
        <v>0</v>
      </c>
      <c r="X24" s="101">
        <v>0.8</v>
      </c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871730.05</v>
      </c>
      <c r="AE24" s="97">
        <v>70000</v>
      </c>
      <c r="AF24" s="89">
        <v>0</v>
      </c>
      <c r="AG24" s="101">
        <v>71397.65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>
        <v>0</v>
      </c>
      <c r="AO24" s="89">
        <v>0</v>
      </c>
      <c r="AP24" s="101">
        <v>0</v>
      </c>
      <c r="AQ24" s="97">
        <v>0</v>
      </c>
      <c r="AR24" s="89">
        <v>0</v>
      </c>
      <c r="AS24" s="101">
        <v>0</v>
      </c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120000</v>
      </c>
      <c r="BW24" s="77">
        <f t="shared" si="4"/>
        <v>0</v>
      </c>
      <c r="BX24" s="79">
        <f t="shared" si="4"/>
        <v>1680915.42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>
        <v>0</v>
      </c>
      <c r="T25" s="89">
        <v>0</v>
      </c>
      <c r="U25" s="101">
        <v>0</v>
      </c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>
        <v>0</v>
      </c>
      <c r="AO25" s="89">
        <v>0</v>
      </c>
      <c r="AP25" s="101">
        <v>0</v>
      </c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>
        <v>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>
        <v>0</v>
      </c>
      <c r="K26" s="89">
        <v>0</v>
      </c>
      <c r="L26" s="101">
        <v>0</v>
      </c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50000</v>
      </c>
      <c r="E28" s="78">
        <f t="shared" si="5"/>
        <v>0</v>
      </c>
      <c r="F28" s="79">
        <f t="shared" si="5"/>
        <v>54187.04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154140.88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529459</v>
      </c>
      <c r="V28" s="98">
        <f t="shared" si="5"/>
        <v>0</v>
      </c>
      <c r="W28" s="78">
        <f t="shared" si="5"/>
        <v>0</v>
      </c>
      <c r="X28" s="77">
        <f t="shared" si="5"/>
        <v>0.8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871730.0499999999</v>
      </c>
      <c r="AE28" s="98">
        <f t="shared" si="5"/>
        <v>70000</v>
      </c>
      <c r="AF28" s="78">
        <f t="shared" si="5"/>
        <v>0</v>
      </c>
      <c r="AG28" s="77">
        <f t="shared" si="5"/>
        <v>71397.65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120000</v>
      </c>
      <c r="BW28" s="77">
        <f>BW23+BW24+BW25+BW26+BW27</f>
        <v>0</v>
      </c>
      <c r="BX28" s="95">
        <f>BX23+BX24+BX25+BX26+BX27</f>
        <v>1680915.42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>
        <v>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109613</v>
      </c>
      <c r="BM40" s="89">
        <v>0</v>
      </c>
      <c r="BN40" s="101">
        <v>171041.35</v>
      </c>
      <c r="BO40" s="97"/>
      <c r="BP40" s="89"/>
      <c r="BQ40" s="101"/>
      <c r="BR40" s="97"/>
      <c r="BS40" s="89"/>
      <c r="BT40" s="101"/>
      <c r="BU40" s="76"/>
      <c r="BV40" s="85">
        <f t="shared" si="10"/>
        <v>109613</v>
      </c>
      <c r="BW40" s="77">
        <f t="shared" si="10"/>
        <v>0</v>
      </c>
      <c r="BX40" s="79">
        <f t="shared" si="10"/>
        <v>171041.35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109613</v>
      </c>
      <c r="BM42" s="78">
        <f t="shared" si="12"/>
        <v>0</v>
      </c>
      <c r="BN42" s="77">
        <f t="shared" si="12"/>
        <v>171041.35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109613</v>
      </c>
      <c r="BW42" s="77">
        <f>BW38+BW39+BW40+BW41</f>
        <v>0</v>
      </c>
      <c r="BX42" s="95">
        <f>BX38+BX39+BX40+BX41</f>
        <v>171041.35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706680</v>
      </c>
      <c r="BP45" s="89">
        <v>0</v>
      </c>
      <c r="BQ45" s="101">
        <v>706680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706680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706680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706680</v>
      </c>
      <c r="BP46" s="78">
        <f>BP45</f>
        <v>0</v>
      </c>
      <c r="BQ46" s="95">
        <f>BQ45</f>
        <v>706680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706680</v>
      </c>
      <c r="BW46" s="77">
        <f>BW45</f>
        <v>0</v>
      </c>
      <c r="BX46" s="95">
        <f>BX45</f>
        <v>706680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654100</v>
      </c>
      <c r="BS49" s="89">
        <v>0</v>
      </c>
      <c r="BT49" s="101">
        <v>1085062.4100000001</v>
      </c>
      <c r="BU49" s="76"/>
      <c r="BV49" s="85">
        <f aca="true" t="shared" si="15" ref="BV49:BX50">D49+G49+J49+M49+P49+S49+V49+Y49+AB49+AE49+AH49+AK49+AN49+AQ49+AT49+AW49+AZ49+BC49+BF49+BI49+BL49+BO49+BR49</f>
        <v>654100</v>
      </c>
      <c r="BW49" s="77">
        <f t="shared" si="15"/>
        <v>0</v>
      </c>
      <c r="BX49" s="79">
        <f t="shared" si="15"/>
        <v>1085062.4100000001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198000</v>
      </c>
      <c r="BS50" s="89">
        <v>0</v>
      </c>
      <c r="BT50" s="101">
        <v>225472.71</v>
      </c>
      <c r="BU50" s="76"/>
      <c r="BV50" s="85">
        <f t="shared" si="15"/>
        <v>198000</v>
      </c>
      <c r="BW50" s="77">
        <f t="shared" si="15"/>
        <v>0</v>
      </c>
      <c r="BX50" s="79">
        <f t="shared" si="15"/>
        <v>225472.71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852100</v>
      </c>
      <c r="BS51" s="78">
        <f>BS49+BS50</f>
        <v>0</v>
      </c>
      <c r="BT51" s="77">
        <f>BT49+BT50</f>
        <v>1310535.12</v>
      </c>
      <c r="BU51" s="85"/>
      <c r="BV51" s="85">
        <f>BV49+BV50</f>
        <v>852100</v>
      </c>
      <c r="BW51" s="77">
        <f>BW49+BW50</f>
        <v>0</v>
      </c>
      <c r="BX51" s="95">
        <f>BX49+BX50</f>
        <v>1310535.12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992803</v>
      </c>
      <c r="E53" s="86">
        <f t="shared" si="18"/>
        <v>0</v>
      </c>
      <c r="F53" s="86">
        <f t="shared" si="18"/>
        <v>1289394.3699999999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78575</v>
      </c>
      <c r="K53" s="86">
        <f t="shared" si="18"/>
        <v>0</v>
      </c>
      <c r="L53" s="86">
        <f t="shared" si="18"/>
        <v>88866.07</v>
      </c>
      <c r="M53" s="86">
        <f t="shared" si="18"/>
        <v>244187</v>
      </c>
      <c r="N53" s="86">
        <f t="shared" si="18"/>
        <v>0</v>
      </c>
      <c r="O53" s="86">
        <f t="shared" si="18"/>
        <v>497946.29</v>
      </c>
      <c r="P53" s="86">
        <f t="shared" si="18"/>
        <v>24900</v>
      </c>
      <c r="Q53" s="86">
        <f t="shared" si="18"/>
        <v>0</v>
      </c>
      <c r="R53" s="86">
        <f t="shared" si="18"/>
        <v>27835.23</v>
      </c>
      <c r="S53" s="86">
        <f t="shared" si="18"/>
        <v>15780</v>
      </c>
      <c r="T53" s="86">
        <f t="shared" si="18"/>
        <v>0</v>
      </c>
      <c r="U53" s="86">
        <f t="shared" si="18"/>
        <v>556875.81</v>
      </c>
      <c r="V53" s="86">
        <f t="shared" si="18"/>
        <v>26125</v>
      </c>
      <c r="W53" s="86">
        <f t="shared" si="18"/>
        <v>0</v>
      </c>
      <c r="X53" s="86">
        <f t="shared" si="18"/>
        <v>33802.350000000006</v>
      </c>
      <c r="Y53" s="86">
        <f t="shared" si="18"/>
        <v>25000</v>
      </c>
      <c r="Z53" s="86">
        <f t="shared" si="18"/>
        <v>0</v>
      </c>
      <c r="AA53" s="86">
        <f t="shared" si="18"/>
        <v>38233.4</v>
      </c>
      <c r="AB53" s="86">
        <f t="shared" si="18"/>
        <v>453294</v>
      </c>
      <c r="AC53" s="86">
        <f t="shared" si="18"/>
        <v>0</v>
      </c>
      <c r="AD53" s="86">
        <f t="shared" si="18"/>
        <v>1494609.0999999999</v>
      </c>
      <c r="AE53" s="86">
        <f t="shared" si="18"/>
        <v>282847</v>
      </c>
      <c r="AF53" s="86">
        <f t="shared" si="18"/>
        <v>0</v>
      </c>
      <c r="AG53" s="86">
        <f t="shared" si="18"/>
        <v>363632.04999999993</v>
      </c>
      <c r="AH53" s="86">
        <f t="shared" si="18"/>
        <v>4150</v>
      </c>
      <c r="AI53" s="86">
        <f t="shared" si="18"/>
        <v>0</v>
      </c>
      <c r="AJ53" s="86">
        <f aca="true" t="shared" si="19" ref="AJ53:BT53">AJ20+AJ28+AJ35+AJ42+AJ46+AJ51</f>
        <v>6829.11</v>
      </c>
      <c r="AK53" s="86">
        <f t="shared" si="19"/>
        <v>210402</v>
      </c>
      <c r="AL53" s="86">
        <f t="shared" si="19"/>
        <v>0</v>
      </c>
      <c r="AM53" s="86">
        <f t="shared" si="19"/>
        <v>231716.46999999997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201330</v>
      </c>
      <c r="AX53" s="86">
        <f t="shared" si="19"/>
        <v>0</v>
      </c>
      <c r="AY53" s="86">
        <f t="shared" si="19"/>
        <v>209859.86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17068</v>
      </c>
      <c r="BD53" s="86">
        <f t="shared" si="19"/>
        <v>0</v>
      </c>
      <c r="BE53" s="86">
        <f t="shared" si="19"/>
        <v>30548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85918</v>
      </c>
      <c r="BJ53" s="86">
        <f t="shared" si="19"/>
        <v>0</v>
      </c>
      <c r="BK53" s="86">
        <f t="shared" si="19"/>
        <v>0</v>
      </c>
      <c r="BL53" s="86">
        <f t="shared" si="19"/>
        <v>180521</v>
      </c>
      <c r="BM53" s="86">
        <f t="shared" si="19"/>
        <v>0</v>
      </c>
      <c r="BN53" s="86">
        <f t="shared" si="19"/>
        <v>278096.93</v>
      </c>
      <c r="BO53" s="86">
        <f t="shared" si="19"/>
        <v>706680</v>
      </c>
      <c r="BP53" s="86">
        <f t="shared" si="19"/>
        <v>0</v>
      </c>
      <c r="BQ53" s="86">
        <f t="shared" si="19"/>
        <v>706680</v>
      </c>
      <c r="BR53" s="86">
        <f t="shared" si="19"/>
        <v>852100</v>
      </c>
      <c r="BS53" s="86">
        <f t="shared" si="19"/>
        <v>0</v>
      </c>
      <c r="BT53" s="86">
        <f t="shared" si="19"/>
        <v>1310535.12</v>
      </c>
      <c r="BU53" s="86">
        <f>BU8</f>
        <v>0</v>
      </c>
      <c r="BV53" s="102">
        <f>BV8+BV20+BV28+BV35+BV42+BV46+BV51</f>
        <v>4401680</v>
      </c>
      <c r="BW53" s="87">
        <f>BW20+BW28+BW35+BW42+BW46+BW51</f>
        <v>0</v>
      </c>
      <c r="BX53" s="87">
        <f>BX20+BX28+BX35+BX42+BX46+BX51</f>
        <v>7165460.159999999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432734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31841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28250</v>
      </c>
      <c r="AC10" s="89">
        <v>0</v>
      </c>
      <c r="AD10" s="90"/>
      <c r="AE10" s="91">
        <v>27033</v>
      </c>
      <c r="AF10" s="89">
        <v>0</v>
      </c>
      <c r="AG10" s="90"/>
      <c r="AH10" s="91"/>
      <c r="AI10" s="89"/>
      <c r="AJ10" s="90"/>
      <c r="AK10" s="91">
        <v>29643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17000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566501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35615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>
        <v>2136</v>
      </c>
      <c r="N11" s="89">
        <v>0</v>
      </c>
      <c r="O11" s="90"/>
      <c r="P11" s="91">
        <v>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1900</v>
      </c>
      <c r="AC11" s="89">
        <v>0</v>
      </c>
      <c r="AD11" s="90"/>
      <c r="AE11" s="91">
        <v>1814</v>
      </c>
      <c r="AF11" s="89">
        <v>0</v>
      </c>
      <c r="AG11" s="90"/>
      <c r="AH11" s="91"/>
      <c r="AI11" s="89"/>
      <c r="AJ11" s="90"/>
      <c r="AK11" s="91">
        <v>1989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43454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297953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203610</v>
      </c>
      <c r="N12" s="89">
        <v>0</v>
      </c>
      <c r="O12" s="90"/>
      <c r="P12" s="91">
        <v>24500</v>
      </c>
      <c r="Q12" s="89">
        <v>0</v>
      </c>
      <c r="R12" s="90"/>
      <c r="S12" s="91">
        <v>15780</v>
      </c>
      <c r="T12" s="89">
        <v>0</v>
      </c>
      <c r="U12" s="90"/>
      <c r="V12" s="91">
        <v>14225</v>
      </c>
      <c r="W12" s="89">
        <v>0</v>
      </c>
      <c r="X12" s="90"/>
      <c r="Y12" s="91">
        <v>15000</v>
      </c>
      <c r="Z12" s="89">
        <v>0</v>
      </c>
      <c r="AA12" s="90"/>
      <c r="AB12" s="91">
        <v>418229</v>
      </c>
      <c r="AC12" s="89">
        <v>0</v>
      </c>
      <c r="AD12" s="90"/>
      <c r="AE12" s="91">
        <v>184000</v>
      </c>
      <c r="AF12" s="89">
        <v>0</v>
      </c>
      <c r="AG12" s="90"/>
      <c r="AH12" s="91">
        <v>2650</v>
      </c>
      <c r="AI12" s="89">
        <v>0</v>
      </c>
      <c r="AJ12" s="90"/>
      <c r="AK12" s="91">
        <v>14270</v>
      </c>
      <c r="AL12" s="89">
        <v>0</v>
      </c>
      <c r="AM12" s="90"/>
      <c r="AN12" s="91">
        <v>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>
        <v>6400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1196617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123328</v>
      </c>
      <c r="E13" s="89">
        <v>0</v>
      </c>
      <c r="F13" s="90"/>
      <c r="G13" s="88"/>
      <c r="H13" s="89"/>
      <c r="I13" s="90"/>
      <c r="J13" s="97">
        <v>78575</v>
      </c>
      <c r="K13" s="89">
        <v>0</v>
      </c>
      <c r="L13" s="101"/>
      <c r="M13" s="91">
        <v>6600</v>
      </c>
      <c r="N13" s="89">
        <v>0</v>
      </c>
      <c r="O13" s="90"/>
      <c r="P13" s="91">
        <v>400</v>
      </c>
      <c r="Q13" s="89">
        <v>0</v>
      </c>
      <c r="R13" s="90"/>
      <c r="S13" s="91">
        <v>0</v>
      </c>
      <c r="T13" s="89">
        <v>0</v>
      </c>
      <c r="U13" s="90"/>
      <c r="V13" s="91">
        <v>11900</v>
      </c>
      <c r="W13" s="89">
        <v>0</v>
      </c>
      <c r="X13" s="90"/>
      <c r="Y13" s="91">
        <v>10000</v>
      </c>
      <c r="Z13" s="89">
        <v>0</v>
      </c>
      <c r="AA13" s="90"/>
      <c r="AB13" s="91">
        <v>4915</v>
      </c>
      <c r="AC13" s="89">
        <v>0</v>
      </c>
      <c r="AD13" s="90"/>
      <c r="AE13" s="91">
        <v>0</v>
      </c>
      <c r="AF13" s="89">
        <v>0</v>
      </c>
      <c r="AG13" s="90"/>
      <c r="AH13" s="91">
        <v>1500</v>
      </c>
      <c r="AI13" s="89">
        <v>0</v>
      </c>
      <c r="AJ13" s="90"/>
      <c r="AK13" s="91">
        <v>164500</v>
      </c>
      <c r="AL13" s="89">
        <v>0</v>
      </c>
      <c r="AM13" s="90"/>
      <c r="AN13" s="91">
        <v>0</v>
      </c>
      <c r="AO13" s="89">
        <v>0</v>
      </c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194930</v>
      </c>
      <c r="AX13" s="89">
        <v>0</v>
      </c>
      <c r="AY13" s="101"/>
      <c r="AZ13" s="91"/>
      <c r="BA13" s="89"/>
      <c r="BB13" s="90"/>
      <c r="BC13" s="97">
        <v>20000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616648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68050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68050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74112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68728</v>
      </c>
      <c r="BJ19" s="89">
        <v>0</v>
      </c>
      <c r="BK19" s="101"/>
      <c r="BL19" s="97">
        <v>476</v>
      </c>
      <c r="BM19" s="89">
        <v>0</v>
      </c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143316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964742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78575</v>
      </c>
      <c r="K20" s="78">
        <f t="shared" si="1"/>
        <v>0</v>
      </c>
      <c r="L20" s="77">
        <f t="shared" si="1"/>
        <v>0</v>
      </c>
      <c r="M20" s="98">
        <f t="shared" si="1"/>
        <v>244187</v>
      </c>
      <c r="N20" s="78">
        <f t="shared" si="1"/>
        <v>0</v>
      </c>
      <c r="O20" s="77">
        <f t="shared" si="1"/>
        <v>0</v>
      </c>
      <c r="P20" s="98">
        <f t="shared" si="1"/>
        <v>24900</v>
      </c>
      <c r="Q20" s="78">
        <f t="shared" si="1"/>
        <v>0</v>
      </c>
      <c r="R20" s="77">
        <f t="shared" si="1"/>
        <v>0</v>
      </c>
      <c r="S20" s="98">
        <f t="shared" si="1"/>
        <v>15780</v>
      </c>
      <c r="T20" s="78">
        <f t="shared" si="1"/>
        <v>0</v>
      </c>
      <c r="U20" s="77">
        <f t="shared" si="1"/>
        <v>0</v>
      </c>
      <c r="V20" s="98">
        <f t="shared" si="1"/>
        <v>26125</v>
      </c>
      <c r="W20" s="78">
        <f t="shared" si="1"/>
        <v>0</v>
      </c>
      <c r="X20" s="77">
        <f t="shared" si="1"/>
        <v>0</v>
      </c>
      <c r="Y20" s="98">
        <f t="shared" si="1"/>
        <v>25000</v>
      </c>
      <c r="Z20" s="78">
        <f t="shared" si="1"/>
        <v>0</v>
      </c>
      <c r="AA20" s="77">
        <f t="shared" si="1"/>
        <v>0</v>
      </c>
      <c r="AB20" s="98">
        <f t="shared" si="1"/>
        <v>453294</v>
      </c>
      <c r="AC20" s="78">
        <f t="shared" si="1"/>
        <v>0</v>
      </c>
      <c r="AD20" s="77">
        <f t="shared" si="1"/>
        <v>0</v>
      </c>
      <c r="AE20" s="98">
        <f t="shared" si="1"/>
        <v>212847</v>
      </c>
      <c r="AF20" s="78">
        <f t="shared" si="1"/>
        <v>0</v>
      </c>
      <c r="AG20" s="77">
        <f t="shared" si="1"/>
        <v>0</v>
      </c>
      <c r="AH20" s="98">
        <f t="shared" si="1"/>
        <v>4150</v>
      </c>
      <c r="AI20" s="78">
        <f t="shared" si="1"/>
        <v>0</v>
      </c>
      <c r="AJ20" s="77">
        <f t="shared" si="1"/>
        <v>0</v>
      </c>
      <c r="AK20" s="98">
        <f t="shared" si="1"/>
        <v>210402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201330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20000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85728</v>
      </c>
      <c r="BJ20" s="78">
        <f t="shared" si="1"/>
        <v>0</v>
      </c>
      <c r="BK20" s="77">
        <f t="shared" si="1"/>
        <v>0</v>
      </c>
      <c r="BL20" s="98">
        <f t="shared" si="1"/>
        <v>68526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2635586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70000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120000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>
        <v>0</v>
      </c>
      <c r="T25" s="89">
        <v>0</v>
      </c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>
        <v>0</v>
      </c>
      <c r="AO25" s="89">
        <v>0</v>
      </c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>
        <v>0</v>
      </c>
      <c r="K26" s="89">
        <v>0</v>
      </c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70000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90808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90808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90808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90808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706680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706680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706680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706680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654100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654100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198000</v>
      </c>
      <c r="BS50" s="89">
        <v>0</v>
      </c>
      <c r="BT50" s="101"/>
      <c r="BU50" s="76"/>
      <c r="BV50" s="85">
        <f t="shared" si="9"/>
        <v>198000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852100</v>
      </c>
      <c r="BS51" s="78">
        <f>BS49+BS50</f>
        <v>0</v>
      </c>
      <c r="BT51" s="77">
        <f>BT49+BT50</f>
        <v>0</v>
      </c>
      <c r="BU51" s="85"/>
      <c r="BV51" s="85">
        <f>BV49+BV50</f>
        <v>852100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1014742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78575</v>
      </c>
      <c r="K53" s="86">
        <f t="shared" si="11"/>
        <v>0</v>
      </c>
      <c r="L53" s="86">
        <f t="shared" si="11"/>
        <v>0</v>
      </c>
      <c r="M53" s="86">
        <f t="shared" si="11"/>
        <v>244187</v>
      </c>
      <c r="N53" s="86">
        <f t="shared" si="11"/>
        <v>0</v>
      </c>
      <c r="O53" s="86">
        <f t="shared" si="11"/>
        <v>0</v>
      </c>
      <c r="P53" s="86">
        <f t="shared" si="11"/>
        <v>24900</v>
      </c>
      <c r="Q53" s="86">
        <f t="shared" si="11"/>
        <v>0</v>
      </c>
      <c r="R53" s="86">
        <f t="shared" si="11"/>
        <v>0</v>
      </c>
      <c r="S53" s="86">
        <f t="shared" si="11"/>
        <v>15780</v>
      </c>
      <c r="T53" s="86">
        <f t="shared" si="11"/>
        <v>0</v>
      </c>
      <c r="U53" s="86">
        <f t="shared" si="11"/>
        <v>0</v>
      </c>
      <c r="V53" s="86">
        <f t="shared" si="11"/>
        <v>26125</v>
      </c>
      <c r="W53" s="86">
        <f t="shared" si="11"/>
        <v>0</v>
      </c>
      <c r="X53" s="86">
        <f t="shared" si="11"/>
        <v>0</v>
      </c>
      <c r="Y53" s="86">
        <f t="shared" si="11"/>
        <v>25000</v>
      </c>
      <c r="Z53" s="86">
        <f t="shared" si="11"/>
        <v>0</v>
      </c>
      <c r="AA53" s="86">
        <f t="shared" si="11"/>
        <v>0</v>
      </c>
      <c r="AB53" s="86">
        <f t="shared" si="11"/>
        <v>453294</v>
      </c>
      <c r="AC53" s="86">
        <f t="shared" si="11"/>
        <v>0</v>
      </c>
      <c r="AD53" s="86">
        <f t="shared" si="11"/>
        <v>0</v>
      </c>
      <c r="AE53" s="86">
        <f t="shared" si="11"/>
        <v>282847</v>
      </c>
      <c r="AF53" s="86">
        <f t="shared" si="11"/>
        <v>0</v>
      </c>
      <c r="AG53" s="86">
        <f t="shared" si="11"/>
        <v>0</v>
      </c>
      <c r="AH53" s="86">
        <f t="shared" si="11"/>
        <v>4150</v>
      </c>
      <c r="AI53" s="86">
        <f t="shared" si="11"/>
        <v>0</v>
      </c>
      <c r="AJ53" s="86">
        <f t="shared" si="11"/>
        <v>0</v>
      </c>
      <c r="AK53" s="86">
        <f t="shared" si="11"/>
        <v>210402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201330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20000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85728</v>
      </c>
      <c r="BJ53" s="86">
        <f t="shared" si="11"/>
        <v>0</v>
      </c>
      <c r="BK53" s="86">
        <f t="shared" si="11"/>
        <v>0</v>
      </c>
      <c r="BL53" s="86">
        <f t="shared" si="11"/>
        <v>159334</v>
      </c>
      <c r="BM53" s="86">
        <f t="shared" si="11"/>
        <v>0</v>
      </c>
      <c r="BN53" s="86">
        <f t="shared" si="11"/>
        <v>0</v>
      </c>
      <c r="BO53" s="86">
        <f t="shared" si="11"/>
        <v>706680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852100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4405174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432734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31841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28250</v>
      </c>
      <c r="AC10" s="89">
        <v>0</v>
      </c>
      <c r="AD10" s="90"/>
      <c r="AE10" s="91">
        <v>27033</v>
      </c>
      <c r="AF10" s="89">
        <v>0</v>
      </c>
      <c r="AG10" s="90"/>
      <c r="AH10" s="91"/>
      <c r="AI10" s="89"/>
      <c r="AJ10" s="90"/>
      <c r="AK10" s="91">
        <v>29643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17000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566501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35615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>
        <v>2136</v>
      </c>
      <c r="N11" s="89">
        <v>0</v>
      </c>
      <c r="O11" s="90"/>
      <c r="P11" s="91">
        <v>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1900</v>
      </c>
      <c r="AC11" s="89">
        <v>0</v>
      </c>
      <c r="AD11" s="90"/>
      <c r="AE11" s="91">
        <v>1814</v>
      </c>
      <c r="AF11" s="89">
        <v>0</v>
      </c>
      <c r="AG11" s="90"/>
      <c r="AH11" s="91"/>
      <c r="AI11" s="89"/>
      <c r="AJ11" s="90"/>
      <c r="AK11" s="91">
        <v>1989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43454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297953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203610</v>
      </c>
      <c r="N12" s="89">
        <v>0</v>
      </c>
      <c r="O12" s="90"/>
      <c r="P12" s="91">
        <v>24500</v>
      </c>
      <c r="Q12" s="89">
        <v>0</v>
      </c>
      <c r="R12" s="90"/>
      <c r="S12" s="91">
        <v>15780</v>
      </c>
      <c r="T12" s="89">
        <v>0</v>
      </c>
      <c r="U12" s="90"/>
      <c r="V12" s="91">
        <v>14225</v>
      </c>
      <c r="W12" s="89">
        <v>0</v>
      </c>
      <c r="X12" s="90"/>
      <c r="Y12" s="91">
        <v>15000</v>
      </c>
      <c r="Z12" s="89">
        <v>0</v>
      </c>
      <c r="AA12" s="90"/>
      <c r="AB12" s="91">
        <v>418229</v>
      </c>
      <c r="AC12" s="89">
        <v>0</v>
      </c>
      <c r="AD12" s="90"/>
      <c r="AE12" s="91">
        <v>184000</v>
      </c>
      <c r="AF12" s="89">
        <v>0</v>
      </c>
      <c r="AG12" s="90"/>
      <c r="AH12" s="91">
        <v>2650</v>
      </c>
      <c r="AI12" s="89">
        <v>0</v>
      </c>
      <c r="AJ12" s="90"/>
      <c r="AK12" s="91">
        <v>14270</v>
      </c>
      <c r="AL12" s="89">
        <v>0</v>
      </c>
      <c r="AM12" s="90"/>
      <c r="AN12" s="91">
        <v>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>
        <v>6400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1196617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123328</v>
      </c>
      <c r="E13" s="89">
        <v>0</v>
      </c>
      <c r="F13" s="90"/>
      <c r="G13" s="88"/>
      <c r="H13" s="89"/>
      <c r="I13" s="90"/>
      <c r="J13" s="97">
        <v>78575</v>
      </c>
      <c r="K13" s="89">
        <v>0</v>
      </c>
      <c r="L13" s="101"/>
      <c r="M13" s="91">
        <v>6600</v>
      </c>
      <c r="N13" s="89">
        <v>0</v>
      </c>
      <c r="O13" s="90"/>
      <c r="P13" s="91">
        <v>400</v>
      </c>
      <c r="Q13" s="89">
        <v>0</v>
      </c>
      <c r="R13" s="90"/>
      <c r="S13" s="91">
        <v>0</v>
      </c>
      <c r="T13" s="89">
        <v>0</v>
      </c>
      <c r="U13" s="90"/>
      <c r="V13" s="91">
        <v>11900</v>
      </c>
      <c r="W13" s="89">
        <v>0</v>
      </c>
      <c r="X13" s="90"/>
      <c r="Y13" s="91">
        <v>10000</v>
      </c>
      <c r="Z13" s="89">
        <v>0</v>
      </c>
      <c r="AA13" s="90"/>
      <c r="AB13" s="91">
        <v>4915</v>
      </c>
      <c r="AC13" s="89">
        <v>0</v>
      </c>
      <c r="AD13" s="90"/>
      <c r="AE13" s="91">
        <v>0</v>
      </c>
      <c r="AF13" s="89">
        <v>0</v>
      </c>
      <c r="AG13" s="90"/>
      <c r="AH13" s="91">
        <v>1500</v>
      </c>
      <c r="AI13" s="89">
        <v>0</v>
      </c>
      <c r="AJ13" s="90"/>
      <c r="AK13" s="91">
        <v>164500</v>
      </c>
      <c r="AL13" s="89">
        <v>0</v>
      </c>
      <c r="AM13" s="90"/>
      <c r="AN13" s="91">
        <v>0</v>
      </c>
      <c r="AO13" s="89">
        <v>0</v>
      </c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194930</v>
      </c>
      <c r="AX13" s="89">
        <v>0</v>
      </c>
      <c r="AY13" s="101"/>
      <c r="AZ13" s="91"/>
      <c r="BA13" s="89"/>
      <c r="BB13" s="90"/>
      <c r="BC13" s="97">
        <v>20000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616648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65596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65596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87122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68671</v>
      </c>
      <c r="BJ19" s="89">
        <v>0</v>
      </c>
      <c r="BK19" s="101"/>
      <c r="BL19" s="97">
        <v>476</v>
      </c>
      <c r="BM19" s="89">
        <v>0</v>
      </c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156269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977752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78575</v>
      </c>
      <c r="K20" s="78">
        <f t="shared" si="1"/>
        <v>0</v>
      </c>
      <c r="L20" s="77">
        <f t="shared" si="1"/>
        <v>0</v>
      </c>
      <c r="M20" s="98">
        <f t="shared" si="1"/>
        <v>244187</v>
      </c>
      <c r="N20" s="78">
        <f t="shared" si="1"/>
        <v>0</v>
      </c>
      <c r="O20" s="77">
        <f t="shared" si="1"/>
        <v>0</v>
      </c>
      <c r="P20" s="98">
        <f t="shared" si="1"/>
        <v>24900</v>
      </c>
      <c r="Q20" s="78">
        <f t="shared" si="1"/>
        <v>0</v>
      </c>
      <c r="R20" s="77">
        <f t="shared" si="1"/>
        <v>0</v>
      </c>
      <c r="S20" s="98">
        <f t="shared" si="1"/>
        <v>15780</v>
      </c>
      <c r="T20" s="78">
        <f t="shared" si="1"/>
        <v>0</v>
      </c>
      <c r="U20" s="77">
        <f t="shared" si="1"/>
        <v>0</v>
      </c>
      <c r="V20" s="98">
        <f t="shared" si="1"/>
        <v>26125</v>
      </c>
      <c r="W20" s="78">
        <f t="shared" si="1"/>
        <v>0</v>
      </c>
      <c r="X20" s="77">
        <f t="shared" si="1"/>
        <v>0</v>
      </c>
      <c r="Y20" s="98">
        <f t="shared" si="1"/>
        <v>25000</v>
      </c>
      <c r="Z20" s="78">
        <f t="shared" si="1"/>
        <v>0</v>
      </c>
      <c r="AA20" s="77">
        <f t="shared" si="1"/>
        <v>0</v>
      </c>
      <c r="AB20" s="98">
        <f t="shared" si="1"/>
        <v>453294</v>
      </c>
      <c r="AC20" s="78">
        <f t="shared" si="1"/>
        <v>0</v>
      </c>
      <c r="AD20" s="77">
        <f t="shared" si="1"/>
        <v>0</v>
      </c>
      <c r="AE20" s="98">
        <f t="shared" si="1"/>
        <v>212847</v>
      </c>
      <c r="AF20" s="78">
        <f t="shared" si="1"/>
        <v>0</v>
      </c>
      <c r="AG20" s="77">
        <f t="shared" si="1"/>
        <v>0</v>
      </c>
      <c r="AH20" s="98">
        <f t="shared" si="1"/>
        <v>4150</v>
      </c>
      <c r="AI20" s="78">
        <f t="shared" si="1"/>
        <v>0</v>
      </c>
      <c r="AJ20" s="77">
        <f t="shared" si="1"/>
        <v>0</v>
      </c>
      <c r="AK20" s="98">
        <f t="shared" si="1"/>
        <v>210402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201330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20000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85671</v>
      </c>
      <c r="BJ20" s="78">
        <f t="shared" si="1"/>
        <v>0</v>
      </c>
      <c r="BK20" s="77">
        <f t="shared" si="1"/>
        <v>0</v>
      </c>
      <c r="BL20" s="98">
        <f t="shared" si="1"/>
        <v>66072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2646085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70000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>
        <v>0</v>
      </c>
      <c r="T25" s="89">
        <v>0</v>
      </c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>
        <v>0</v>
      </c>
      <c r="AO25" s="89">
        <v>0</v>
      </c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>
        <v>0</v>
      </c>
      <c r="K26" s="89">
        <v>0</v>
      </c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70000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79336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79336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79336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79336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706680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706680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706680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706680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654100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654100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198000</v>
      </c>
      <c r="BS50" s="89">
        <v>0</v>
      </c>
      <c r="BT50" s="101"/>
      <c r="BU50" s="76"/>
      <c r="BV50" s="85">
        <f t="shared" si="9"/>
        <v>198000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852100</v>
      </c>
      <c r="BS51" s="78">
        <f>BS49+BS50</f>
        <v>0</v>
      </c>
      <c r="BT51" s="77">
        <f>BT49+BT50</f>
        <v>0</v>
      </c>
      <c r="BU51" s="85"/>
      <c r="BV51" s="85">
        <f>BV49+BV50</f>
        <v>852100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977752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78575</v>
      </c>
      <c r="K53" s="86">
        <f t="shared" si="11"/>
        <v>0</v>
      </c>
      <c r="L53" s="86">
        <f t="shared" si="11"/>
        <v>0</v>
      </c>
      <c r="M53" s="86">
        <f t="shared" si="11"/>
        <v>244187</v>
      </c>
      <c r="N53" s="86">
        <f t="shared" si="11"/>
        <v>0</v>
      </c>
      <c r="O53" s="86">
        <f t="shared" si="11"/>
        <v>0</v>
      </c>
      <c r="P53" s="86">
        <f t="shared" si="11"/>
        <v>24900</v>
      </c>
      <c r="Q53" s="86">
        <f t="shared" si="11"/>
        <v>0</v>
      </c>
      <c r="R53" s="86">
        <f t="shared" si="11"/>
        <v>0</v>
      </c>
      <c r="S53" s="86">
        <f t="shared" si="11"/>
        <v>15780</v>
      </c>
      <c r="T53" s="86">
        <f t="shared" si="11"/>
        <v>0</v>
      </c>
      <c r="U53" s="86">
        <f t="shared" si="11"/>
        <v>0</v>
      </c>
      <c r="V53" s="86">
        <f t="shared" si="11"/>
        <v>26125</v>
      </c>
      <c r="W53" s="86">
        <f t="shared" si="11"/>
        <v>0</v>
      </c>
      <c r="X53" s="86">
        <f t="shared" si="11"/>
        <v>0</v>
      </c>
      <c r="Y53" s="86">
        <f t="shared" si="11"/>
        <v>25000</v>
      </c>
      <c r="Z53" s="86">
        <f t="shared" si="11"/>
        <v>0</v>
      </c>
      <c r="AA53" s="86">
        <f t="shared" si="11"/>
        <v>0</v>
      </c>
      <c r="AB53" s="86">
        <f t="shared" si="11"/>
        <v>453294</v>
      </c>
      <c r="AC53" s="86">
        <f t="shared" si="11"/>
        <v>0</v>
      </c>
      <c r="AD53" s="86">
        <f t="shared" si="11"/>
        <v>0</v>
      </c>
      <c r="AE53" s="86">
        <f t="shared" si="11"/>
        <v>282847</v>
      </c>
      <c r="AF53" s="86">
        <f t="shared" si="11"/>
        <v>0</v>
      </c>
      <c r="AG53" s="86">
        <f t="shared" si="11"/>
        <v>0</v>
      </c>
      <c r="AH53" s="86">
        <f t="shared" si="11"/>
        <v>4150</v>
      </c>
      <c r="AI53" s="86">
        <f t="shared" si="11"/>
        <v>0</v>
      </c>
      <c r="AJ53" s="86">
        <f t="shared" si="11"/>
        <v>0</v>
      </c>
      <c r="AK53" s="86">
        <f t="shared" si="11"/>
        <v>210402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201330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20000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85671</v>
      </c>
      <c r="BJ53" s="86">
        <f t="shared" si="11"/>
        <v>0</v>
      </c>
      <c r="BK53" s="86">
        <f t="shared" si="11"/>
        <v>0</v>
      </c>
      <c r="BL53" s="86">
        <f t="shared" si="11"/>
        <v>145408</v>
      </c>
      <c r="BM53" s="86">
        <f t="shared" si="11"/>
        <v>0</v>
      </c>
      <c r="BN53" s="86">
        <f t="shared" si="11"/>
        <v>0</v>
      </c>
      <c r="BO53" s="86">
        <f t="shared" si="11"/>
        <v>706680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852100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4354201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