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silvia.grivet\Downloads\"/>
    </mc:Choice>
  </mc:AlternateContent>
  <xr:revisionPtr revIDLastSave="0" documentId="13_ncr:1_{4D0981D6-9F73-43DE-A6D5-F30609EB026E}" xr6:coauthVersionLast="47" xr6:coauthVersionMax="47" xr10:uidLastSave="{00000000-0000-0000-0000-000000000000}"/>
  <bookViews>
    <workbookView xWindow="-120" yWindow="-120" windowWidth="29040" windowHeight="15720" xr2:uid="{00000000-000D-0000-FFFF-FFFF0000000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ModelloPianoFlussiCassa_PEG!$A$1:$N$520</definedName>
  </definedNames>
  <calcPr calcId="191029"/>
</workbook>
</file>

<file path=xl/calcChain.xml><?xml version="1.0" encoding="utf-8"?>
<calcChain xmlns="http://schemas.openxmlformats.org/spreadsheetml/2006/main">
  <c r="M510" i="6" l="1"/>
  <c r="M512" i="6" s="1"/>
  <c r="K510" i="6"/>
  <c r="K512" i="6" s="1"/>
  <c r="I510" i="6"/>
  <c r="I512" i="6" s="1"/>
  <c r="G510" i="6"/>
  <c r="G512" i="6" s="1"/>
  <c r="N504" i="6"/>
  <c r="L504" i="6"/>
  <c r="J504" i="6"/>
  <c r="H504" i="6"/>
  <c r="N497" i="6"/>
  <c r="N510" i="6" s="1"/>
  <c r="L497" i="6"/>
  <c r="L510" i="6" s="1"/>
  <c r="J497" i="6"/>
  <c r="J510" i="6" s="1"/>
  <c r="H497" i="6"/>
  <c r="H510" i="6" s="1"/>
  <c r="N496" i="6"/>
  <c r="M496" i="6"/>
  <c r="L496" i="6"/>
  <c r="K496" i="6"/>
  <c r="J496" i="6"/>
  <c r="I496" i="6"/>
  <c r="H496" i="6"/>
  <c r="G496" i="6"/>
  <c r="M494" i="6"/>
  <c r="K494" i="6"/>
  <c r="I494" i="6"/>
  <c r="H494" i="6"/>
  <c r="G494" i="6"/>
  <c r="N487" i="6"/>
  <c r="N494" i="6" s="1"/>
  <c r="L487" i="6"/>
  <c r="L494" i="6" s="1"/>
  <c r="J487" i="6"/>
  <c r="J494" i="6" s="1"/>
  <c r="H487" i="6"/>
  <c r="N484" i="6"/>
  <c r="M484" i="6"/>
  <c r="L484" i="6"/>
  <c r="K484" i="6"/>
  <c r="J484" i="6"/>
  <c r="I484" i="6"/>
  <c r="H484" i="6"/>
  <c r="G484" i="6"/>
  <c r="M479" i="6"/>
  <c r="L479" i="6"/>
  <c r="K479" i="6"/>
  <c r="I479" i="6"/>
  <c r="G479" i="6"/>
  <c r="N472" i="6"/>
  <c r="N479" i="6" s="1"/>
  <c r="L472" i="6"/>
  <c r="J472" i="6"/>
  <c r="J479" i="6" s="1"/>
  <c r="H472" i="6"/>
  <c r="H479" i="6" s="1"/>
  <c r="N438" i="6"/>
  <c r="L438" i="6"/>
  <c r="J438" i="6"/>
  <c r="H438" i="6"/>
  <c r="M436" i="6"/>
  <c r="L436" i="6"/>
  <c r="K436" i="6"/>
  <c r="I436" i="6"/>
  <c r="G436" i="6"/>
  <c r="N427" i="6"/>
  <c r="N436" i="6" s="1"/>
  <c r="L427" i="6"/>
  <c r="J427" i="6"/>
  <c r="J436" i="6" s="1"/>
  <c r="H427" i="6"/>
  <c r="H436" i="6" s="1"/>
  <c r="N419" i="6"/>
  <c r="L419" i="6"/>
  <c r="J419" i="6"/>
  <c r="H419" i="6"/>
  <c r="N384" i="6"/>
  <c r="L384" i="6"/>
  <c r="J384" i="6"/>
  <c r="H384" i="6"/>
  <c r="N201" i="6"/>
  <c r="L201" i="6"/>
  <c r="J201" i="6"/>
  <c r="H201" i="6"/>
  <c r="N184" i="6"/>
  <c r="L184" i="6"/>
  <c r="J184" i="6"/>
  <c r="H184" i="6"/>
  <c r="N148" i="6"/>
  <c r="L148" i="6"/>
  <c r="J148" i="6"/>
  <c r="H148" i="6"/>
  <c r="N143" i="6"/>
  <c r="N516" i="6" s="1"/>
  <c r="L143" i="6"/>
  <c r="L516" i="6" s="1"/>
  <c r="J143" i="6"/>
  <c r="J516" i="6" s="1"/>
  <c r="H143" i="6"/>
  <c r="H516" i="6" s="1"/>
  <c r="M138" i="6"/>
  <c r="M140" i="6" s="1"/>
  <c r="M142" i="6" s="1"/>
  <c r="M515" i="6" s="1"/>
  <c r="K138" i="6"/>
  <c r="K140" i="6" s="1"/>
  <c r="K142" i="6" s="1"/>
  <c r="K515" i="6" s="1"/>
  <c r="I138" i="6"/>
  <c r="I140" i="6" s="1"/>
  <c r="I142" i="6" s="1"/>
  <c r="I515" i="6" s="1"/>
  <c r="G138" i="6"/>
  <c r="G140" i="6" s="1"/>
  <c r="G142" i="6" s="1"/>
  <c r="G515" i="6" s="1"/>
  <c r="N132" i="6"/>
  <c r="N138" i="6" s="1"/>
  <c r="N140" i="6" s="1"/>
  <c r="N142" i="6" s="1"/>
  <c r="L132" i="6"/>
  <c r="L138" i="6" s="1"/>
  <c r="J132" i="6"/>
  <c r="J138" i="6" s="1"/>
  <c r="H132" i="6"/>
  <c r="N125" i="6"/>
  <c r="L125" i="6"/>
  <c r="J125" i="6"/>
  <c r="H125" i="6"/>
  <c r="H138" i="6" s="1"/>
  <c r="N124" i="6"/>
  <c r="M124" i="6"/>
  <c r="L124" i="6"/>
  <c r="K124" i="6"/>
  <c r="J124" i="6"/>
  <c r="I124" i="6"/>
  <c r="H124" i="6"/>
  <c r="G124" i="6"/>
  <c r="N119" i="6"/>
  <c r="M119" i="6"/>
  <c r="L119" i="6"/>
  <c r="K119" i="6"/>
  <c r="J119" i="6"/>
  <c r="I119" i="6"/>
  <c r="H119" i="6"/>
  <c r="G119" i="6"/>
  <c r="M114" i="6"/>
  <c r="K114" i="6"/>
  <c r="I114" i="6"/>
  <c r="G114" i="6"/>
  <c r="N110" i="6"/>
  <c r="N114" i="6" s="1"/>
  <c r="L110" i="6"/>
  <c r="L114" i="6" s="1"/>
  <c r="J110" i="6"/>
  <c r="J114" i="6" s="1"/>
  <c r="H110" i="6"/>
  <c r="N107" i="6"/>
  <c r="L107" i="6"/>
  <c r="J107" i="6"/>
  <c r="H107" i="6"/>
  <c r="H114" i="6" s="1"/>
  <c r="N101" i="6"/>
  <c r="L101" i="6"/>
  <c r="J101" i="6"/>
  <c r="H101" i="6"/>
  <c r="M99" i="6"/>
  <c r="L99" i="6"/>
  <c r="K99" i="6"/>
  <c r="I99" i="6"/>
  <c r="G99" i="6"/>
  <c r="N91" i="6"/>
  <c r="N99" i="6" s="1"/>
  <c r="L91" i="6"/>
  <c r="J91" i="6"/>
  <c r="J99" i="6" s="1"/>
  <c r="H91" i="6"/>
  <c r="H99" i="6" s="1"/>
  <c r="N79" i="6"/>
  <c r="L79" i="6"/>
  <c r="J79" i="6"/>
  <c r="H79" i="6"/>
  <c r="N53" i="6"/>
  <c r="L53" i="6"/>
  <c r="J53" i="6"/>
  <c r="H53" i="6"/>
  <c r="M52" i="6"/>
  <c r="K52" i="6"/>
  <c r="I52" i="6"/>
  <c r="H52" i="6"/>
  <c r="G52" i="6"/>
  <c r="N37" i="6"/>
  <c r="N52" i="6" s="1"/>
  <c r="L37" i="6"/>
  <c r="L52" i="6" s="1"/>
  <c r="J37" i="6"/>
  <c r="J52" i="6" s="1"/>
  <c r="H37" i="6"/>
  <c r="M36" i="6"/>
  <c r="L36" i="6"/>
  <c r="K36" i="6"/>
  <c r="I36" i="6"/>
  <c r="G36" i="6"/>
  <c r="N32" i="6"/>
  <c r="L32" i="6"/>
  <c r="J32" i="6"/>
  <c r="H32" i="6"/>
  <c r="N17" i="6"/>
  <c r="N36" i="6" s="1"/>
  <c r="L17" i="6"/>
  <c r="J17" i="6"/>
  <c r="J36" i="6" s="1"/>
  <c r="H17" i="6"/>
  <c r="H36" i="6" s="1"/>
  <c r="J101" i="4"/>
  <c r="J103" i="4" s="1"/>
  <c r="I101" i="4"/>
  <c r="I103" i="4" s="1"/>
  <c r="H101" i="4"/>
  <c r="H103" i="4" s="1"/>
  <c r="G101" i="4"/>
  <c r="G103" i="4" s="1"/>
  <c r="F101" i="4"/>
  <c r="F103" i="4" s="1"/>
  <c r="E101" i="4"/>
  <c r="E103" i="4" s="1"/>
  <c r="D101" i="4"/>
  <c r="D103" i="4" s="1"/>
  <c r="C101" i="4"/>
  <c r="C103" i="4" s="1"/>
  <c r="J97" i="4"/>
  <c r="I97" i="4"/>
  <c r="H97" i="4"/>
  <c r="G97" i="4"/>
  <c r="F97" i="4"/>
  <c r="E97" i="4"/>
  <c r="D97" i="4"/>
  <c r="C97" i="4"/>
  <c r="J91" i="4"/>
  <c r="I91" i="4"/>
  <c r="H91" i="4"/>
  <c r="G91" i="4"/>
  <c r="F91" i="4"/>
  <c r="E91" i="4"/>
  <c r="D91" i="4"/>
  <c r="C91" i="4"/>
  <c r="J86" i="4"/>
  <c r="I86" i="4"/>
  <c r="H86" i="4"/>
  <c r="G86" i="4"/>
  <c r="F86" i="4"/>
  <c r="E86" i="4"/>
  <c r="D86" i="4"/>
  <c r="C86" i="4"/>
  <c r="J80" i="4"/>
  <c r="I80" i="4"/>
  <c r="H80" i="4"/>
  <c r="G80" i="4"/>
  <c r="F80" i="4"/>
  <c r="E80" i="4"/>
  <c r="D80" i="4"/>
  <c r="C80" i="4"/>
  <c r="J65" i="4"/>
  <c r="J107" i="4" s="1"/>
  <c r="H65" i="4"/>
  <c r="H107" i="4" s="1"/>
  <c r="F65" i="4"/>
  <c r="F107" i="4" s="1"/>
  <c r="D65" i="4"/>
  <c r="D107" i="4" s="1"/>
  <c r="J60" i="4"/>
  <c r="I60" i="4"/>
  <c r="H60" i="4"/>
  <c r="G60" i="4"/>
  <c r="F60" i="4"/>
  <c r="E60" i="4"/>
  <c r="D60" i="4"/>
  <c r="C60" i="4"/>
  <c r="J57" i="4"/>
  <c r="I57" i="4"/>
  <c r="H57" i="4"/>
  <c r="G57" i="4"/>
  <c r="F57" i="4"/>
  <c r="E57" i="4"/>
  <c r="D57" i="4"/>
  <c r="C57" i="4"/>
  <c r="J52" i="4"/>
  <c r="I52" i="4"/>
  <c r="H52" i="4"/>
  <c r="G52" i="4"/>
  <c r="F52" i="4"/>
  <c r="E52" i="4"/>
  <c r="D52" i="4"/>
  <c r="C52" i="4"/>
  <c r="J47" i="4"/>
  <c r="I47" i="4"/>
  <c r="H47" i="4"/>
  <c r="G47" i="4"/>
  <c r="F47" i="4"/>
  <c r="E47" i="4"/>
  <c r="D47" i="4"/>
  <c r="C47" i="4"/>
  <c r="J41" i="4"/>
  <c r="I41" i="4"/>
  <c r="H41" i="4"/>
  <c r="G41" i="4"/>
  <c r="F41" i="4"/>
  <c r="E41" i="4"/>
  <c r="D41" i="4"/>
  <c r="C41" i="4"/>
  <c r="J35" i="4"/>
  <c r="I35" i="4"/>
  <c r="H35" i="4"/>
  <c r="G35" i="4"/>
  <c r="F35" i="4"/>
  <c r="E35" i="4"/>
  <c r="D35" i="4"/>
  <c r="C35" i="4"/>
  <c r="J18" i="4"/>
  <c r="I18" i="4"/>
  <c r="H18" i="4"/>
  <c r="G18" i="4"/>
  <c r="F18" i="4"/>
  <c r="E18" i="4"/>
  <c r="E17" i="4" s="1"/>
  <c r="E31" i="4" s="1"/>
  <c r="D18" i="4"/>
  <c r="D17" i="4" s="1"/>
  <c r="D31" i="4" s="1"/>
  <c r="C18" i="4"/>
  <c r="C17" i="4" s="1"/>
  <c r="C31" i="4" s="1"/>
  <c r="J17" i="4"/>
  <c r="J31" i="4" s="1"/>
  <c r="I17" i="4"/>
  <c r="I31" i="4" s="1"/>
  <c r="H17" i="4"/>
  <c r="H31" i="4" s="1"/>
  <c r="G17" i="4"/>
  <c r="G31" i="4" s="1"/>
  <c r="F17" i="4"/>
  <c r="F31" i="4" s="1"/>
  <c r="F62" i="4" l="1"/>
  <c r="F64" i="4" s="1"/>
  <c r="F106" i="4" s="1"/>
  <c r="F108" i="4" s="1"/>
  <c r="H140" i="6"/>
  <c r="H142" i="6" s="1"/>
  <c r="G62" i="4"/>
  <c r="G64" i="4" s="1"/>
  <c r="G106" i="4" s="1"/>
  <c r="E62" i="4"/>
  <c r="E64" i="4" s="1"/>
  <c r="E106" i="4" s="1"/>
  <c r="H62" i="4"/>
  <c r="H64" i="4" s="1"/>
  <c r="H106" i="4" s="1"/>
  <c r="H108" i="4" s="1"/>
  <c r="I62" i="4"/>
  <c r="I64" i="4" s="1"/>
  <c r="I106" i="4" s="1"/>
  <c r="H512" i="6"/>
  <c r="J62" i="4"/>
  <c r="J64" i="4" s="1"/>
  <c r="J106" i="4" s="1"/>
  <c r="J108" i="4" s="1"/>
  <c r="J512" i="6"/>
  <c r="C62" i="4"/>
  <c r="C64" i="4" s="1"/>
  <c r="C106" i="4" s="1"/>
  <c r="J140" i="6"/>
  <c r="J142" i="6" s="1"/>
  <c r="J515" i="6" s="1"/>
  <c r="J517" i="6" s="1"/>
  <c r="L512" i="6"/>
  <c r="D62" i="4"/>
  <c r="D64" i="4" s="1"/>
  <c r="D106" i="4" s="1"/>
  <c r="D108" i="4" s="1"/>
  <c r="L140" i="6"/>
  <c r="L142" i="6" s="1"/>
  <c r="L515" i="6" s="1"/>
  <c r="L517" i="6" s="1"/>
  <c r="N512" i="6"/>
  <c r="N515" i="6" s="1"/>
  <c r="N517" i="6" s="1"/>
  <c r="H515" i="6" l="1"/>
  <c r="H517" i="6" s="1"/>
</calcChain>
</file>

<file path=xl/sharedStrings.xml><?xml version="1.0" encoding="utf-8"?>
<sst xmlns="http://schemas.openxmlformats.org/spreadsheetml/2006/main" count="2083" uniqueCount="864">
  <si>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</si>
  <si>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</si>
  <si>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</si>
  <si>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</si>
  <si>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</si>
  <si>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</si>
  <si>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</si>
  <si>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</si>
  <si>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</si>
  <si>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</si>
  <si>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</si>
  <si>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</si>
  <si>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</si>
  <si>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</si>
  <si>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</si>
  <si>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</si>
  <si>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</si>
  <si>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</si>
  <si>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</si>
  <si>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</si>
  <si>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</si>
  <si>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</si>
  <si>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</si>
  <si>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</si>
  <si>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</si>
  <si>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</si>
  <si>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</si>
  <si>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</si>
  <si>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</si>
  <si>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</si>
  <si>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</si>
  <si>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</si>
  <si>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</si>
  <si>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</si>
  <si>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</si>
  <si>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</si>
  <si>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</si>
  <si>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</si>
  <si>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</si>
  <si>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</si>
  <si>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</si>
  <si>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</si>
  <si>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</si>
  <si>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</si>
  <si>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</si>
  <si>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</si>
  <si>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</si>
  <si>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</si>
  <si>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</si>
  <si>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</si>
  <si>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</si>
  <si>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</si>
  <si>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</si>
  <si>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</si>
  <si>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</si>
  <si>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</si>
  <si>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</si>
  <si>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</si>
  <si>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</si>
  <si>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</si>
  <si>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</si>
  <si>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</si>
  <si>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</si>
  <si>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</si>
  <si>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</si>
  <si>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</si>
  <si>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</si>
  <si>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</si>
  <si>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</si>
  <si>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</si>
  <si>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</si>
  <si>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</si>
  <si>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</si>
  <si>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</si>
  <si>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</si>
  <si>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</si>
  <si>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</si>
  <si>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</si>
  <si>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</si>
  <si>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</si>
  <si>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</si>
  <si>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</si>
  <si>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</si>
  <si>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</si>
  <si>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</si>
  <si>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</si>
  <si>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</si>
  <si>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</si>
  <si>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</si>
  <si>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</si>
  <si>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</si>
  <si>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</si>
  <si>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</si>
  <si>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</si>
  <si>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</si>
  <si>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</si>
  <si>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</si>
  <si>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</si>
  <si>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</si>
  <si>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</si>
  <si>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</si>
  <si>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</si>
  <si>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</si>
  <si>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</si>
  <si>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</si>
  <si>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</si>
  <si>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</si>
  <si>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</si>
  <si>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</si>
  <si>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</si>
  <si>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</si>
  <si>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</si>
  <si>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</si>
  <si>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</si>
  <si>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</si>
  <si>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</si>
  <si>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</si>
  <si>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</si>
  <si>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</si>
  <si>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</si>
  <si>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</si>
  <si>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</si>
  <si>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</si>
  <si>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</si>
  <si>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</si>
  <si>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</si>
  <si>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</si>
  <si>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</si>
  <si>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</si>
  <si>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</si>
  <si>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</si>
  <si>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</si>
  <si>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</si>
  <si>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</si>
  <si>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</si>
  <si>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</si>
  <si>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</si>
  <si>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</si>
  <si>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</si>
  <si>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</si>
  <si>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</si>
  <si>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</si>
  <si>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</si>
  <si>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</si>
  <si>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</si>
  <si>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</si>
  <si>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</si>
  <si>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</si>
  <si>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</si>
  <si>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</si>
  <si>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</si>
  <si>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</si>
  <si>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</si>
  <si>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</si>
  <si>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</si>
  <si>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</si>
  <si>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</si>
  <si>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</si>
  <si>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</si>
  <si>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</si>
  <si>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</si>
  <si>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</si>
  <si>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</si>
  <si>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</si>
  <si>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</si>
  <si>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</si>
  <si>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</si>
  <si>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</si>
  <si>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</si>
  <si>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</si>
  <si>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</si>
  <si>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</si>
  <si>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</si>
  <si>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</si>
  <si>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</si>
  <si>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</si>
  <si>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</si>
  <si>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</si>
  <si>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</si>
  <si>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</si>
  <si>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</si>
  <si>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</si>
  <si>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</si>
  <si>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Addizionale comunale IRPEF</t>
  </si>
  <si>
    <t>E.1.01.01.51.000</t>
  </si>
  <si>
    <t>Tassa smaltimento rifiuti solidi urbani</t>
  </si>
  <si>
    <t>E.1.01.01.76.000</t>
  </si>
  <si>
    <t>Tributo per i servizi indivisibili (TASI)</t>
  </si>
  <si>
    <t>E.1.01.01.99.000</t>
  </si>
  <si>
    <t>Altre imposte, tasse e proventi assimilati n.a.c.</t>
  </si>
  <si>
    <t/>
  </si>
  <si>
    <t>Altro...</t>
  </si>
  <si>
    <t>1.0101 - 10/6/1 - ICI /  IMU riscossa attraverso ruoli Equitalia</t>
  </si>
  <si>
    <t>E.1.01.01.08.000 - Imposta comunale sugli immobili (ICI)</t>
  </si>
  <si>
    <t>E.1.01.01.08.002 - Imposta comunale sugli immobili (ICI) riscossa a seguito di attività di verifica e controllo</t>
  </si>
  <si>
    <t>Dodicesimi</t>
  </si>
  <si>
    <t>1.0101 - 10/8/1 - IMU - imposta municipale propria (abitazione principale)</t>
  </si>
  <si>
    <t>E.1.01.01.06.000 - Imposta municipale propria</t>
  </si>
  <si>
    <t>E.1.01.01.06.001 - Imposta municipale propria riscossa a seguito dell'attività ordinaria di gestione</t>
  </si>
  <si>
    <t>1.0101 - 10/12/1 - IMU - entrate da verifica</t>
  </si>
  <si>
    <t>E.1.01.01.06.002 - Imposte municipale propria riscosse a seguito di attività di verifica e controllo</t>
  </si>
  <si>
    <t>1.0101 - 10/14/1 - Nuova IMU (dal 2020) - Altri fabbricati</t>
  </si>
  <si>
    <t>1.0101 - 10/18/1 - IMU - Arretrati anni precedenti</t>
  </si>
  <si>
    <t>1.0101 - 45/2/1 - Addizionale comunale IRPEF</t>
  </si>
  <si>
    <t>E.1.01.01.16.000 - Addizionale comunale IRPEF</t>
  </si>
  <si>
    <t>E.1.01.01.16.001 - Addizionale comunale IRPEF riscossa a seguito dell'attività ordinaria di gestione</t>
  </si>
  <si>
    <t>1.0101 - 45/2/3 - Addizionale comunale IRPEF - arretrati anni precedenti</t>
  </si>
  <si>
    <t>1.0101 - 50/6/2 - TASI - (Tributo per servizi indivisibili) - accertamento</t>
  </si>
  <si>
    <t>E.1.01.01.76.000 - Tributo per i servizi indivisibili (TASI)</t>
  </si>
  <si>
    <t>E.1.01.01.76.002 - Tributo per i servizi indivisibili (TASI) riscosso a seguito di attività di verifica e controllo</t>
  </si>
  <si>
    <t>1.0101 - 50/8/1 - TASI - Riscossione coattiva Agenzia delle Entrate</t>
  </si>
  <si>
    <t>1.0101 - 70/8/3 - TARI - (Tassa sui rifiuti dal 2014) -  da ruoli riscossione coattiva</t>
  </si>
  <si>
    <t>E.1.01.01.51.000 - Tassa smaltimento rifiuti solidi urbani</t>
  </si>
  <si>
    <t>E.1.01.01.51.002 - Tassa smaltimento rifiuti solidi urbani riscossa a seguito di attività di verifica e controllo</t>
  </si>
  <si>
    <t>1.0101 - 70/8/4 - TARI - (Tassa sui rifiuti)</t>
  </si>
  <si>
    <t>E.1.01.01.51.001 - Tassa smaltimento rifiuti solidi urbani riscossa a seguito dell'attività ordinaria di gestione</t>
  </si>
  <si>
    <t>1.0101 - 70/8/5 - TARI - (Tassa sui rifiuti)- verifiche</t>
  </si>
  <si>
    <t>1.0101 - 70/8/6 - TARI - (Tassa sui rifiuti) - Arretrati anni precedenti</t>
  </si>
  <si>
    <t>1.0101 - 100/2/1 - Tassa per l'ammissione a concorsi per posti di ruolo</t>
  </si>
  <si>
    <t>E.1.01.01.99.000 - Altre imposte, tasse e proventi assimilati n.a.c.</t>
  </si>
  <si>
    <t>E.1.01.01.99.001 - Altre imposte, tasse e proventi assimilati n.a.c. riscosse a seguito dell'attività ordinaria di gestione</t>
  </si>
  <si>
    <t>1.0301 - 50/4/1 - Quota cinque per mille gettito Irpef</t>
  </si>
  <si>
    <t>E.1.03.01.01.000 - Fondi perequativi dallo Stato</t>
  </si>
  <si>
    <t>E.1.03.01.01.001 - Fondi perequativi dallo Stato</t>
  </si>
  <si>
    <t>1.0301 - 110/6/1 - Fondo di solidarietà comunale</t>
  </si>
  <si>
    <t>1.0301 - 110/8/1 - Fondo di solidarietà comunale Servizi Sociali (art. 1 c. 449 D quinques L. 236/2016)</t>
  </si>
  <si>
    <t>2.0101 - 130/2/1 - Rimborso  dallo stato per consultazioni elettorali</t>
  </si>
  <si>
    <t>E.2.01.01.01.000 - Trasferimenti correnti da Amministrazioni Centrali</t>
  </si>
  <si>
    <t>E.2.01.01.01.001 - Trasferimenti correnti da Ministeri</t>
  </si>
  <si>
    <t>2.0101 - 130/14/1 - Trasferimento Ministero per i beni e le attività culturali e per il turismo  - Direzione generale biblioteche e dirtitto d'autore -  Contributo alle biblioteche per acquisto libri. Sostegno all'editoria libraria. (rif.. cap spesa n.</t>
  </si>
  <si>
    <t>2.0101 - 130/18/1 - Contributo dello Stato per aumento indennità di funzione sindaci e ammninistratori</t>
  </si>
  <si>
    <t>2.0101 - 130/26/1 - FSC Incremento asili nido (art. 1 c. 449 L. 232/2016)</t>
  </si>
  <si>
    <t>2.0101 - 130/28/1 - Contributo ai comuni per assistenza ai minori allontanati dalla casa familiare</t>
  </si>
  <si>
    <t>2.0101 - 140/2/1 - Trasferimento servizio mensa insegnanti</t>
  </si>
  <si>
    <t>E.2.01.01.01.002 - Trasferimenti correnti da Ministero dell'Istruzione - Istituzioni Scolastiche</t>
  </si>
  <si>
    <t>2.0101 - 250/2/1 - Contributo regionale per  progetto pubblica utilità  PPU</t>
  </si>
  <si>
    <t>E.2.01.01.02.000 - Trasferimenti correnti da Amministrazioni Locali</t>
  </si>
  <si>
    <t>E.2.01.01.02.001 - Trasferimenti correnti da Regioni e province autonome</t>
  </si>
  <si>
    <t>2.0101 - 340/4/1 - Contributo L.R. 431/98 per sostegno alla locazione</t>
  </si>
  <si>
    <t>2.0101 - 440/8/1 - Rimborso dall'Ente Parco quota manutenzione Canale del Re</t>
  </si>
  <si>
    <t>E.2.01.01.02.009 - Trasferimenti correnti da Parchi nazionali e consorzi ed enti autonomi gestori di parchi e aree naturali protette</t>
  </si>
  <si>
    <t>2.0101 - 440/10/1 - Trasferimento dal Comune di Fiano rimborso quota parte spese di manutenzione rilevatore "Targa System" (Quota 50%)</t>
  </si>
  <si>
    <t>E.2.01.01.02.003 - Trasferimenti correnti da Comuni</t>
  </si>
  <si>
    <t>2.0101 - 440/40/4 - Contributo città metropolitana valorizzazione patrimonio</t>
  </si>
  <si>
    <t>E.2.01.01.02.004 - Trasferimenti correnti da Città metropolitane e Roma capitale</t>
  </si>
  <si>
    <t>2.0101 - 880/4/1 - Regione Piemonte/Finpiemonte - rimborso quota ammortamento mutuo di € 65.000,00 per sistemazioni stradali (L.R. n. 18/1984 e n. 25/2010)</t>
  </si>
  <si>
    <t>2.0101 - 880/6/1 - Autorità d'Ambito -  Rimborso quote mutuo</t>
  </si>
  <si>
    <t>E.2.01.01.02.017 - Trasferimenti correnti da altri enti e agenzie regionali e sub regionali</t>
  </si>
  <si>
    <t>2.0103 - 440/17/1 - Rimborso Consorzio del Colombè consumo energia elettrica sistema videosorveglianza Zona Industriale (rif. cap. spesa 2890.8.1)</t>
  </si>
  <si>
    <t>E.2.01.03.02.000 - Altri trasferimenti correnti da imprese</t>
  </si>
  <si>
    <t>E.2.01.03.02.999 - Altri trasferimenti correnti da altre imprese</t>
  </si>
  <si>
    <t>3.0100 - 450/2/1 - Diritti di segreteria e di rogito</t>
  </si>
  <si>
    <t>E.3.01.02.01.000 - Entrate dalla vendita di servizi</t>
  </si>
  <si>
    <t>E.3.01.02.01.032 - Proventi da diritti di segreteria e rogito</t>
  </si>
  <si>
    <t>3.0100 - 460/2/1 - Canone Unico Patrimoniale</t>
  </si>
  <si>
    <t>E.3.01.03.01.000 - Canoni e concessioni e diritti reali di godimento</t>
  </si>
  <si>
    <t>E.3.01.03.01.002 - Canone occupazione spazi e aree pubbliche</t>
  </si>
  <si>
    <t>3.0100 - 470/4/1 - Rilascio delle carte di identità - diritti</t>
  </si>
  <si>
    <t>E.3.01.02.01.033 - Proventi da rilascio documenti e diritti di cancelleria</t>
  </si>
  <si>
    <t>3.0100 - 470/4/2 - Diritti carta identità elettronica da riversare al Ministero dell'Interno (cap U 160/4/2)</t>
  </si>
  <si>
    <t>3.0100 - 480/2/1 - Servizi comunali diversi - introiti e rimborsi vari</t>
  </si>
  <si>
    <t>E.3.01.02.01.999 - Proventi da servizi n.a.c.</t>
  </si>
  <si>
    <t>3.0100 - 480/4/1 - Servizio mensa dipendenti - proventi</t>
  </si>
  <si>
    <t>E.3.01.02.01.008 - Proventi da mense</t>
  </si>
  <si>
    <t>3.0100 - 550/2/1 - Mense e refezioni scolastiche - proventi</t>
  </si>
  <si>
    <t>3.0100 - 550/6/1 - Colonie e centri ricreativi scolastici - proventi</t>
  </si>
  <si>
    <t>E.3.01.02.01.003 - Proventi da convitti, colonie, ostelli, stabilimenti termali</t>
  </si>
  <si>
    <t>3.0100 - 570/2/1 - Contribuzioni per utilizzo sala conferenze biblioteca e anfiteatro</t>
  </si>
  <si>
    <t>E.3.01.02.01.013 - Proventi da teatri, musei, spettacoli, mostre</t>
  </si>
  <si>
    <t>3.0100 - 570/2/2 - Contribuzioni per utilizzo salone Losa</t>
  </si>
  <si>
    <t>3.0100 - 580/20/2 - Rimborso utilizzo edificio Losa da parte dei medici</t>
  </si>
  <si>
    <t>E.3.01.03.02.000 - Fitti, noleggi e locazioni</t>
  </si>
  <si>
    <t>E.3.01.03.02.003 - Noleggi e locazioni di beni mobili</t>
  </si>
  <si>
    <t>3.0100 - 650/2/1 - Certificazioni urbanistiche - diritti e rimborsi spese</t>
  </si>
  <si>
    <t>E.3.01.02.01.035 - Proventi da autorizzazioni</t>
  </si>
  <si>
    <t>3.0100 - 690/2/1 - Smaltimento rifiuti speciali - proventi</t>
  </si>
  <si>
    <t>3.0100 - 690/6/1 - Proventi da filiera (carta, vetro e plastica)</t>
  </si>
  <si>
    <t>E.3.01.02.01.021 - Tariffa smaltimento rifiuti solidi urbani</t>
  </si>
  <si>
    <t>3.0100 - 730/2/1 - Soggiorni stagionali</t>
  </si>
  <si>
    <t>3.0100 - 740/2/1 - Illuminazione votiva -proventi</t>
  </si>
  <si>
    <t>E.3.01.02.01.014 - Proventi da trasporti funebri, pompe funebri, illuminazione votiva</t>
  </si>
  <si>
    <t>3.0100 - 740/4/1 - Proventi derivanti dal 20% tariffe concessioni cimiteriali</t>
  </si>
  <si>
    <t>E.3.01.03.01.003 - Proventi da concessioni su beni</t>
  </si>
  <si>
    <t>3.0100 - 740/6/2 - Proventi  servizi cimiteriali</t>
  </si>
  <si>
    <t>3.0100 - 870/2/1 - Canoni e fitti da terreni di proprietà comunale</t>
  </si>
  <si>
    <t>E.3.01.03.02.002 - Locazioni di altri beni immobili</t>
  </si>
  <si>
    <t>3.0100 - 870/4/1 - Corrispettivo  utilizzo impianto sportivo palestra comunale "Primo Nebiolo"</t>
  </si>
  <si>
    <t>3.0100 - 870/4/2 - Corrispettivo  utilizzo impianto piscina comunale</t>
  </si>
  <si>
    <t>3.0100 - 870/4/3 - Corrispettivo  utilizzo impianto sportivo campo da calcio comunale "Santa Caterina"</t>
  </si>
  <si>
    <t>3.0100 - 880/2/1 - Corrispettivo contributo in c/scambio in funzione dell'energia prodotta dall'impianto fotovoltaico sito in località Popoli</t>
  </si>
  <si>
    <t>E.3.01.01.01.000 - Vendita di beni</t>
  </si>
  <si>
    <t>E.3.01.01.01.004 - Proventi da energia, acqua, gas e riscaldamento</t>
  </si>
  <si>
    <t>3.0100 - 880/2/4 - Corrispettivo contributo in c/scambio in funzione dell'energia prodotta dall'impianto fotovoltaico della Scuola Infanzia Il Melograno</t>
  </si>
  <si>
    <t>3.0100 - 880/8/1 - Canone comunale per concessione del servizio di distribuzione del gas naturale</t>
  </si>
  <si>
    <t>3.0200 - 510/4/1 - Sanzioni amministrative per violazione di regolamenti comunali, ordinanze, norme di legge - famiglie</t>
  </si>
  <si>
    <t>E.3.02.02.01.000 - Proventi da multe, ammende, sanzioni e oblazioni a carico delle famiglie</t>
  </si>
  <si>
    <t xml:space="preserve"> - </t>
  </si>
  <si>
    <t>3.0200 - 510/4/2 - Sanzioni amministrative per violazione di regolamenti comunali, ordinanze, norme di legge - imprese</t>
  </si>
  <si>
    <t>E.3.02.03.01.000 - Proventi da multe, ammende, sanzioni e oblazioni a carico delle imprese</t>
  </si>
  <si>
    <t>3.0200 - 510/6/1 - Altre infrazioni al codice della strada di competenza Comune - famiglie</t>
  </si>
  <si>
    <t>3.0200 - 510/6/2 - Altre infrazioni al codice della strada di competenza Comune - imprese</t>
  </si>
  <si>
    <t>3.0200 - 510/8/1 - Sanzioni per violazione al CDS da ruoli riscossione coattiva</t>
  </si>
  <si>
    <t>3.0200 - 510/10/1 - Sanzioni Vista Red - famiglie</t>
  </si>
  <si>
    <t>E.3.02.02.01.002 - Proventi da multe e sanzioni per violazioni delle norme di polizia amministrativa a carico delle famiglie</t>
  </si>
  <si>
    <t>3.0200 - 510/10/2 - Sanzioni Vista Red - imprese</t>
  </si>
  <si>
    <t>E.3.02.03.01.002 - Proventi da multe e sanzioni per violazioni delle norme di polizia amministrativa a carico delle imprese</t>
  </si>
  <si>
    <t>3.0300 - 890/2/1 - Depositi bancari e postali - interessi attivi</t>
  </si>
  <si>
    <t>E.3.03.03.04.000 - Interessi attivi da depositi bancari o postali</t>
  </si>
  <si>
    <t>E.3.03.03.04.001 - Interessi attivi da depositi bancari o postali</t>
  </si>
  <si>
    <t>3.0400 - 920/4/1 - Smat Torino Spa - riparto utili azioni  -  (riferimento uscita capitolo n. 3660/8)</t>
  </si>
  <si>
    <t>E.3.04.03.01.000 - Entrate derivanti dalla distribuzione di utili e avanzi</t>
  </si>
  <si>
    <t>E.3.04.03.01.001 - Entrate derivanti dalla distribuzione di utili e avanzi</t>
  </si>
  <si>
    <t>3.0500 - 480/8/1 - Diritti notifica - rimborso da altri enti</t>
  </si>
  <si>
    <t>E.3.05.99.99.000 - Altre entrate correnti n.a.c.</t>
  </si>
  <si>
    <t>E.3.05.99.99.999 - Altre entrate correnti n.a.c.</t>
  </si>
  <si>
    <t>3.0500 - 480/10/1 - Rimborso spese notifica e spedizione verbali</t>
  </si>
  <si>
    <t>3.0500 - 730/4/1 - Restituzione contributi a titolo di "Prestito d'Onore"</t>
  </si>
  <si>
    <t>3.0500 - 940/4/1 - Introiti  per risarcimento danni</t>
  </si>
  <si>
    <t>E.3.05.01.01.000 - Indennizzi di assicurazione contro i danni</t>
  </si>
  <si>
    <t>E.3.05.01.01.999 - Altri indennizzi di assicurazione contro i danni</t>
  </si>
  <si>
    <t>3.0500 - 940/8/1 - Concorso spese locali comunali</t>
  </si>
  <si>
    <t>3.0500 - 940/12/1 - IVA a credito</t>
  </si>
  <si>
    <t>3.0500 - 940/18/1 - Rimborso dai Comuni per distacco personale (Busano, Mathi, Balangero)</t>
  </si>
  <si>
    <t>E.3.05.02.01.000 - Rimborsi ricevuti per spese di personale (comando, distacco, fuori ruolo, convenzioni, ecc…)</t>
  </si>
  <si>
    <t>E.3.05.02.01.001 - Rimborsi ricevuti per spese di personale (comando, distacco, fuori ruolo, convenzioni, ecc…)</t>
  </si>
  <si>
    <t>4.0200 - 1005/2/1 - Contributo dello Stato per interventi di sistemazione, consolidamento e messa in sicurezza del versante a valle dell'abitato L. 145/2018 -  5° intervento (rif. cap. spesa 9090/10/1)</t>
  </si>
  <si>
    <t>E.4.02.01.01.000 - Contributi agli investimenti da Amministrazioni Centrali</t>
  </si>
  <si>
    <t>E.4.02.01.01.001 - Contributi agli investimenti da Ministeri</t>
  </si>
  <si>
    <t>Manuale</t>
  </si>
  <si>
    <t>4.0200 - 1020/36/1 - Contributi ai comuni per interventi di efficientamento energetico e sviluppo territoriale sostenibile</t>
  </si>
  <si>
    <t>4.0200 - 1020/43/1 - Contributi agli investimenti dallo Stato</t>
  </si>
  <si>
    <t>4.0200 - 1040/2/1 - Attuazione Strategie Urbane d'Area (SUA) edificio Losa - Contributo Regionale (rif. cap. U 6130.26.1)</t>
  </si>
  <si>
    <t>E.4.02.01.02.000 - Contributi agli investimenti da Amministrazioni Locali</t>
  </si>
  <si>
    <t>E.4.02.01.02.001 - Contributi agli investimenti da Regioni e province autonome</t>
  </si>
  <si>
    <t>4.0400 - 960/2/1 - Cessione di aree con diritto di superficie</t>
  </si>
  <si>
    <t>E.4.04.01.10.000 - Alienazione di diritti reali</t>
  </si>
  <si>
    <t>E.4.04.01.10.001 - Alienazione di diritti reali</t>
  </si>
  <si>
    <t>4.0400 - 970/2/1 - Concessioni cimiteriali (aree, loculi) - proventi</t>
  </si>
  <si>
    <t>4.0500 - 1050/2/1 - Concessioni edilizie e sanzioni previste dalla disciplina urbanistica - proventi</t>
  </si>
  <si>
    <t>E.4.05.01.01.000 - Permessi di costruire</t>
  </si>
  <si>
    <t>E.4.05.01.01.001 - Permessi di costruire</t>
  </si>
  <si>
    <t>4.0500 - 1050/4/1 - Incasso sanzioni art. 167 D.Lgs.42/04 ex 16 L.R. 20/89</t>
  </si>
  <si>
    <t>4.0500 - 1050/8/1 - Proventi da monetizzazioni del parcheggio pubblico-Legge regionale n.9/2003</t>
  </si>
  <si>
    <t>Semestrale</t>
  </si>
  <si>
    <t>9.0100 - 6010/2/1 -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</si>
  <si>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</si>
  <si>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</si>
  <si>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</si>
  <si>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9.0100 - 6020/2/1 - Ritenute erariali lavoro dipendente</t>
  </si>
  <si>
    <t>E.9.01.02.01.000 - Ritenute erariali su redditi da lavoro dipendente per conto terzi</t>
  </si>
  <si>
    <t>E.9.01.02.01.001 - Ritenute erariali su redditi da lavoro dipendente per conto terzi</t>
  </si>
  <si>
    <t>9.0100 - 6020/2/2 - Ritenute erariali lavoro autonomo</t>
  </si>
  <si>
    <t>E.9.01.03.01.000 - Ritenute erariali su redditi da lavoro autonomo per conto terzi</t>
  </si>
  <si>
    <t>E.9.01.03.01.001 - Ritenute erariali su redditi da lavoro autonomo per conto terzi</t>
  </si>
  <si>
    <t>9.0100 - 6030/2/1 - Altre ritenute al personale per conto di terzi</t>
  </si>
  <si>
    <t>E.9.01.02.99.000 - Altre ritenute al personale dipendente per conto di terzi</t>
  </si>
  <si>
    <t>E.9.01.02.99.999 - Altre ritenute al personale dipendente per conto di terzi</t>
  </si>
  <si>
    <t>9.0100 - 6050/6/2 - Riscossione IVA  (Split payment) - Servizi istituzionali</t>
  </si>
  <si>
    <t>E.9.01.01.02.000 - Ritenute per scissione contabile IVA (split payment)</t>
  </si>
  <si>
    <t>E.9.01.01.02.001 - Ritenute per scissione contabile IVA (split payment)</t>
  </si>
  <si>
    <t>9.0100 - 6060/2/1 - Rimborso di anticipazione di fondi per il servizio economato</t>
  </si>
  <si>
    <t>E.9.01.99.03.000 - Rimborso di fondi economali e carte aziendali</t>
  </si>
  <si>
    <t>E.9.01.99.03.001 - Rimborso di fondi economali e carte aziendali</t>
  </si>
  <si>
    <t>9.0200 - 6040/2/1 - Depositi cauzionali</t>
  </si>
  <si>
    <t>E.9.02.04.01.000 - Costituzione di depositi cauzionali o contrattuali di terzi</t>
  </si>
  <si>
    <t>E.9.02.04.01.001 - Costituzione di depositi cauzionali o contrattuali di terzi</t>
  </si>
  <si>
    <t>9.0200 - 6050/2/1 - Rimborso spese per servizi per conto di terzi</t>
  </si>
  <si>
    <t>E.9.02.99.99.000 - Altre entrate per conto terzi</t>
  </si>
  <si>
    <t>E.9.02.99.99.999 - Altre entrate per conto terzi</t>
  </si>
  <si>
    <t>9.0200 - 6050/8/2 - Tributo TEFA  funzioni tutela protezione ed igiene ambientale  - art. 19 D.lgs. 504/92</t>
  </si>
  <si>
    <t>E.9.02.05.01.000 - Riscossione di imposte di natura corrente per conto di terzi</t>
  </si>
  <si>
    <t>E.9.02.05.01.001 - Riscossione di imposte di natura corrente per conto di terzi</t>
  </si>
  <si>
    <t>9.0200 - 6050/10/1 - Elemento perequativo TARIP - componente perequativa 1 relativa ai rifiuti accidentali pescati e volontariamente raccolti in mare</t>
  </si>
  <si>
    <t>9.0200 - 6050/12/1 - Elemento perequativo TARIP - componente perequativa 2 relativa a copertura delle agevolazioni riconosciute per eventi eccezionali e calamitosi</t>
  </si>
  <si>
    <t>01.02.1 - 120/6/1 - Stipendi uffici segreteria generale</t>
  </si>
  <si>
    <t>U.1.01.01.01.000 - Retribuzioni in denaro</t>
  </si>
  <si>
    <t>U.1.01.01.01.002 - Voci stipendiali corrisposte al personale a tempo indeterminato</t>
  </si>
  <si>
    <t>01.02.1 - 120/6/2 - Contributi a carico Ente su stipendi  settore Segreteria generale</t>
  </si>
  <si>
    <t>U.1.01.02.01.000 - Contributi sociali effettivi a carico dell'ente</t>
  </si>
  <si>
    <t>U.1.01.02.01.001 - Contributi obbligatori per il personale</t>
  </si>
  <si>
    <t>01.02.1 - 120/10/1 - Indennità di risultato al Segretario Comunale</t>
  </si>
  <si>
    <t>U.1.01.01.01.004 - Indennità ed altri compensi, esclusi i rimborsi spesa per missione, corrisposti al personale a tempo indeterminato</t>
  </si>
  <si>
    <t>01.02.1 - 120/10/2 - Contributi a carico Ente su indennità di risultato Segretario Comunale</t>
  </si>
  <si>
    <t>01.02.1 - 120/12/1 - Diritti rogito spettanti al Segretario Comunale</t>
  </si>
  <si>
    <t>01.02.1 - 120/12/2 - Contributi carico Ente su diritti rogito al Segretario Comunale</t>
  </si>
  <si>
    <t>01.03.1 - 230/2/1 - Stipendi settore finanziario</t>
  </si>
  <si>
    <t>01.03.1 - 230/2/2 - Contributi a carico Ente su retribuzioni settore finanziario</t>
  </si>
  <si>
    <t>01.03.1 - 230/2/4 - Arretrati Stipendi Area Finanziaria</t>
  </si>
  <si>
    <t>U.1.01.01.01.001 - Arretrati per anni precedenti corrisposti al personale a tempo indeterminato</t>
  </si>
  <si>
    <t>01.03.1 - 230/8/1 - Indennità di risultato  al responsabile area finanziaria</t>
  </si>
  <si>
    <t>01.03.1 - 780/16/1 - Incentivo IMU ufficio tributi</t>
  </si>
  <si>
    <t>01.06.1 - 560/2/1 - Stipendi ufficio tecnico</t>
  </si>
  <si>
    <t>01.06.1 - 560/2/2 - Contributi a carico  Ente su retribuzioni personale area tecnica</t>
  </si>
  <si>
    <t>01.06.1 - 560/8/1 - Indennità di risultato  al responsabile area tecnica</t>
  </si>
  <si>
    <t>01.07.1 - 670/2/1 - Stipendi uffici anagrafici</t>
  </si>
  <si>
    <t>01.07.1 - 670/2/2 - Contributi a carico ente su retribuzioni ufficio anagrafe</t>
  </si>
  <si>
    <t>01.07.1 - 670/4/1 - Lavoro straordinario effettuato per consultazioni elettorali</t>
  </si>
  <si>
    <t>U.1.01.01.01.003 - Straordinario per il personale a tempo indeterminato</t>
  </si>
  <si>
    <t>01.07.1 - 670/4/2 - Contributi a carico Ente su Lavoro straordinario effettuato per consultazioni elettorali</t>
  </si>
  <si>
    <t>01.10.1 - 140/4/1 - Personale spese mensa</t>
  </si>
  <si>
    <t>U.1.01.01.02.000 - Altre spese per il personale</t>
  </si>
  <si>
    <t>U.1.01.01.02.002 - Buoni pasto</t>
  </si>
  <si>
    <t>01.11.1 - 780/2/2 - Contributi a carico Ente su retribuzioni personale pulizia locali</t>
  </si>
  <si>
    <t xml:space="preserve">01.11.1 - 780/4/1 - Lavoro straordinario personale dipendente
</t>
  </si>
  <si>
    <t>01.11.1 - 780/4/2 - Contributi a carico ente su straodinari personale dipendente</t>
  </si>
  <si>
    <t>01.11.1 - 780/4/3 - Lavoro straordinario personale uffici comunali per eventi eccezionali (Art. 14, c.2 C.C.N.L. 1.04.1999)</t>
  </si>
  <si>
    <t>01.11.1 - 780/4/4 - Contributi carico Ente su lavoro straordinario personale uffici comunali per eventi eccezionali (Art. 14, c.2 C.C.N.L. 1.04.1999)</t>
  </si>
  <si>
    <t>01.11.1 - 780/6/1 - Contributi INAIL a carico ente su retribuzioni personale dipendente</t>
  </si>
  <si>
    <t>01.11.1 - 780/8/1 - Fondo efficienza servizi</t>
  </si>
  <si>
    <t>01.11.1 - 780/12/1 - Contributi a carico Ente su FES</t>
  </si>
  <si>
    <t>03.01.1 - 1110/2/1 - Stipendi ufficio polizia municipale</t>
  </si>
  <si>
    <t>03.01.1 - 1110/2/2 - Contributi a carico Ente su retribuzioni Polizia Municipale</t>
  </si>
  <si>
    <t>03.01.1 - 1110/2/4 - Previdenza integrativa per il personale di Polizia municipale</t>
  </si>
  <si>
    <t>U.1.01.02.01.002 - Contributi previdenza complementare</t>
  </si>
  <si>
    <t>03.01.1 - 1110/2/6 - Arretrati Stipendi Polizia Municipale 2019/2021</t>
  </si>
  <si>
    <t>03.01.1 - 1110/8/1 - Indennita' di risultato ufficio Polizia municipale</t>
  </si>
  <si>
    <t>08.01.1 - 3090/4/1 - Stipendi personale area gestione del territorio</t>
  </si>
  <si>
    <t>08.01.1 - 3090/4/2 - Contributi  a carico ente area gestione del territorio</t>
  </si>
  <si>
    <t>08.01.1 - 3090/4/6 - Arretrati Stipendi Area Gestione Territorio 2019/2021</t>
  </si>
  <si>
    <t>01.01.1 - 70/2/1 - Irap su compensi amministratori</t>
  </si>
  <si>
    <t>U.1.02.01.01.000 - Imposta regionale sulle attività produttive (IRAP)</t>
  </si>
  <si>
    <t>U.1.02.01.01.001 - Imposta regionale sulle attività produttive (IRAP)</t>
  </si>
  <si>
    <t>01.02.1 - 180/2/1 - Irap su retribuzioni uffici segreteria generale</t>
  </si>
  <si>
    <t>01.02.1 - 180/4/1 - IRAP su Diritti di rogito al segretario comunale</t>
  </si>
  <si>
    <t>01.02.1 - 180/6/1 - Irap su indennità di risultato al Segretario Comunale</t>
  </si>
  <si>
    <t>01.03.1 - 290/2/1 - Irap su retribuzioni area finanziaria</t>
  </si>
  <si>
    <t>01.06.1 - 620/2/1 - Irap su retribuzioni u.t.</t>
  </si>
  <si>
    <t>01.07.1 - 730/2/1 - Irap su retribuzioni anagrafe</t>
  </si>
  <si>
    <t>01.07.1 - 730/4/1 - Irap su straordinari consultazioni elettorali</t>
  </si>
  <si>
    <t>01.11.1 - 840/4/1 - Irap su fondo efficienza servizi</t>
  </si>
  <si>
    <t>01.11.1 - 840/6/1 - Irap su retribuzioni personale addetto pulizia locali</t>
  </si>
  <si>
    <t>01.11.1 - 840/8/1 - Irap su straordinari personale dipendente</t>
  </si>
  <si>
    <t>01.11.1 - 840/8/2 - Irap su straordinari personale dipendente per eventi eccezionali (Art. 14, c. 2 C.C.N.L. 1.04.1999)</t>
  </si>
  <si>
    <t>03.01.1 - 1130/4/4 - Gestione uffici polizia municipale - tassa di proprietà automobilistica</t>
  </si>
  <si>
    <t>U.1.02.01.09.000 - Tassa di circolazione dei veicoli a motore (tassa automobilistica)</t>
  </si>
  <si>
    <t>U.1.02.01.09.001 - Tassa di circolazione dei veicoli a motore (tassa automobilistica)</t>
  </si>
  <si>
    <t>03.01.1 - 1170/2/1 - Irap su retribuzioni ufficio polizia municipale</t>
  </si>
  <si>
    <t>08.01.1 - 3110/2/2 - Urbanistica e gestione del territorio - tassa di proprietà automobilistica</t>
  </si>
  <si>
    <t>08.01.1 - 3150/4/1 - IRAP su retribuzioni  area gestione del territorio</t>
  </si>
  <si>
    <t>01.01.1 - 20/4/1 - Amministratori e consiglieri - spese acquisto beni e servizi</t>
  </si>
  <si>
    <t>U.1.03.01.02.000 - Altri beni di consumo</t>
  </si>
  <si>
    <t>U.1.03.01.02.999 - Altri beni e materiali di consumo n.a.c.</t>
  </si>
  <si>
    <t>01.01.1 - 30/6/1 - Commissione nucleo valutazione - compenso</t>
  </si>
  <si>
    <t>U.1.03.02.01.000 - Organi e incarichi istituzionali dell'amministrazione</t>
  </si>
  <si>
    <t>U.1.03.02.01.008 - Compensi agli organi istituzionali di revisione, di controllo ed altri incarichi istituzionali dell'amministrazione</t>
  </si>
  <si>
    <t>01.01.1 - 30/8/1 - Sindaco-Assessori-Consiglieri- indennità e compensi</t>
  </si>
  <si>
    <t>U.1.03.02.01.001 - Organi istituzionali dell'amministrazione - Indennità</t>
  </si>
  <si>
    <t>01.01.1 - 130/2/1 - Congressi, convegni, celebrazioni, onoranze, ricevimenti e gemellaggi - acquisto di beni</t>
  </si>
  <si>
    <t>01.01.1 - 140/20/1 - Congressi, convegni, celebrazioni, onoranze, ricevimenti e gemellaggi  prestazioni di servizi</t>
  </si>
  <si>
    <t>U.1.03.02.99.000 - Altri servizi</t>
  </si>
  <si>
    <t>U.1.03.02.99.999 - Altri servizi diversi n.a.c.</t>
  </si>
  <si>
    <t>01.02.1 - 130/4/1 - Gestione ufficio segreteria - acquisto beni</t>
  </si>
  <si>
    <t>01.02.1 - 130/4/2 - Gestione ufficio segreteria - acquisto materiale informatico</t>
  </si>
  <si>
    <t>U.1.03.01.02.006 - Materiale informatico</t>
  </si>
  <si>
    <t>01.02.1 - 130/8/1 - Gestione ufficio URP/protocollo - acquisto di beni</t>
  </si>
  <si>
    <t>01.02.1 - 130/8/2 - Gestione ufficio URP/protocollo - acquisto materiale informatico</t>
  </si>
  <si>
    <t>01.02.1 - 140/2/1 - Spese per accertamenti sanitari relativi al personale</t>
  </si>
  <si>
    <t>U.1.03.02.18.000 - Servizi sanitari</t>
  </si>
  <si>
    <t>U.1.03.02.18.001 - Spese per accertamenti sanitari resi necessari dall'attività lavorativa</t>
  </si>
  <si>
    <t>01.02.1 - 140/14/1 - Formazione e qualificazione personale area amministrativa</t>
  </si>
  <si>
    <t>U.1.03.02.04.000 - Acquisto di servizi per formazione e addestramento del personale dell'ente</t>
  </si>
  <si>
    <t>01.02.1 - 140/16/1 - Gestione ufficio segreteria - rilegatura</t>
  </si>
  <si>
    <t>U.1.03.02.13.000 - Servizi ausiliari per il funzionamento dell'ente</t>
  </si>
  <si>
    <t>U.1.03.02.13.004 - Stampa e rilegatura</t>
  </si>
  <si>
    <t>01.02.1 - 140/16/2 - Gestione ufficio segreteria - prestazione di servizi</t>
  </si>
  <si>
    <t>01.02.1 - 140/18/1 - Spese progetto formativo per la Prevenzione della Corruzione e della Trasparenza</t>
  </si>
  <si>
    <t>U.1.03.02.04.999 - Acquisto di servizi per altre spese per formazione e addestramento n.a.c.</t>
  </si>
  <si>
    <t>01.02.1 - 140/22/1 - Adeguamento al regolamento UE 2016/679 (Privacy)</t>
  </si>
  <si>
    <t>U.1.03.02.11.000 - Prestazioni professionali e specialistiche</t>
  </si>
  <si>
    <t>U.1.03.02.11.999 - Altre prestazioni professionali e specialistiche n.a.c.</t>
  </si>
  <si>
    <t>01.03.1 - 30/4/1 - Indennità al revisore del conto</t>
  </si>
  <si>
    <t>01.03.1 - 240/2/1 - Gestione uffici - acquisto di beni (carta, cancelleria e stampati)</t>
  </si>
  <si>
    <t>U.1.03.01.02.001 - Carta, cancelleria e stampati</t>
  </si>
  <si>
    <t>01.03.1 - 240/2/2 - Gestione uffici - acquisto di beni</t>
  </si>
  <si>
    <t>01.03.1 - 240/2/3 - Gestione uffici - acquisto materiale informatico</t>
  </si>
  <si>
    <t>01.03.1 - 240/4/1 - Feste nazionali e solennità civili - acquisto di beni</t>
  </si>
  <si>
    <t>01.03.1 - 240/6/1 - Abbonamenti alla gazzetta-fal-bur ed acquisto riviste ad uso uffici</t>
  </si>
  <si>
    <t>U.1.03.01.01.000 - Giornali, riviste e pubblicazioni</t>
  </si>
  <si>
    <t>U.1.03.01.01.001 - Giornali e riviste</t>
  </si>
  <si>
    <t>01.03.1 - 250/2/7 - Spese uffici comunali - commissioni bancarie</t>
  </si>
  <si>
    <t>U.1.03.02.17.000 - Servizi finanziari</t>
  </si>
  <si>
    <t>U.1.03.02.17.002 - Oneri per servizio di tesoreria</t>
  </si>
  <si>
    <t>01.03.1 - 250/2/13 - Spese uffici comunali - prestazioni servizi</t>
  </si>
  <si>
    <t>01.03.1 - 250/6/1 - Formazione e qualificazione personale area economico/finanziaria</t>
  </si>
  <si>
    <t>01.03.1 - 250/8/1 - Feste nazionali e solennità civili - prestazioni di servizi</t>
  </si>
  <si>
    <t>01.03.1 - 250/20/8 - Servizi Informatici (Bando 1.4.4 Adesione ANSC) - cap. E 140.20.8</t>
  </si>
  <si>
    <t>U.1.03.02.19.000 - Servizi informatici e di telecomunicazioni</t>
  </si>
  <si>
    <t>U.1.03.02.19.005 - Servizi per i sistemi e relativa manutenzione</t>
  </si>
  <si>
    <t>01.03.1 - 250/22/5 - Servizi informatici Bando PNRR 2.2.3 SUAP/SUE (rif. entrata 140.22.8)</t>
  </si>
  <si>
    <t>01.03.1 - 360/2/1 - Spese per aggi su Canone Unico Patrimoniale</t>
  </si>
  <si>
    <t>U.1.03.02.03.000 - Aggi di riscossione</t>
  </si>
  <si>
    <t>U.1.03.02.03.999 - Altri aggi di riscossione n.a.c.</t>
  </si>
  <si>
    <t>01.03.1 - 360/4/1 - Aggio dovuto per riscossioni entrate IMU</t>
  </si>
  <si>
    <t>01.03.1 - 360/6/1 - Aggio dovuto per riscossioni  entrate TARI</t>
  </si>
  <si>
    <t>01.04.1 - 160/2/1 - Contributi associativi annuali</t>
  </si>
  <si>
    <t>U.1.03.02.99.003 - Quote di associazioni</t>
  </si>
  <si>
    <t>01.05.1 - 250/2/2 - Spese uffici comunali - telefonia fissa</t>
  </si>
  <si>
    <t>U.1.03.02.05.000 - Utenze e canoni</t>
  </si>
  <si>
    <t>U.1.03.02.05.001 - Telefonia fissa</t>
  </si>
  <si>
    <t>01.05.1 - 250/2/3 - Spese uffici comunali - telefonia mobile</t>
  </si>
  <si>
    <t>U.1.03.02.05.002 - Telefonia mobile</t>
  </si>
  <si>
    <t>01.05.1 - 250/2/4 - Spese uffici comunali - fornitura gas</t>
  </si>
  <si>
    <t>U.1.03.02.05.006 - Gas</t>
  </si>
  <si>
    <t>01.05.1 - 250/2/5 - Spese uffici comunali - fornitura energia elettrica</t>
  </si>
  <si>
    <t>U.1.03.02.05.004 - Energia elettrica</t>
  </si>
  <si>
    <t>01.05.1 - 250/2/6 - Spese uffici comunali - fornitura acqua</t>
  </si>
  <si>
    <t>U.1.03.02.05.005 - Acqua</t>
  </si>
  <si>
    <t>01.05.1 - 460/2/1 - Manutenzione patrimonio comunale - acquisto di beni</t>
  </si>
  <si>
    <t>01.05.1 - 470/2/2 - Manutenzione patrimonio comunale- prestazione di servizi</t>
  </si>
  <si>
    <t>U.1.03.02.09.000 - Manutenzione ordinaria e riparazioni</t>
  </si>
  <si>
    <t>U.1.03.02.09.008 - Manutenzione ordinaria e riparazioni di beni immobili</t>
  </si>
  <si>
    <t>01.05.1 - 470/4/1 - Spese per gli orologi pubblici - manutenzione</t>
  </si>
  <si>
    <t>01.05.1 - 470/4/2 - Spese per gli orologi pubblici - fornitura energia elettrica</t>
  </si>
  <si>
    <t>01.05.1 - 480/2/1 - Canone utilizzo acqua pubblica Torrente Stura di Lanzo T.se a favore Regione Piemonte</t>
  </si>
  <si>
    <t>U.1.03.02.07.000 - Utilizzo di beni di terzi</t>
  </si>
  <si>
    <t>U.1.03.02.07.999 - Altre spese sostenute per utilizzo di beni di terzi n.a.c.</t>
  </si>
  <si>
    <t>01.05.1 - 800/10/1 - Spese manutenzione locali Via Don Marchisone</t>
  </si>
  <si>
    <t>01.05.1 - 800/10/2 - Locali Via Don Marchisone - fornitura gas</t>
  </si>
  <si>
    <t>01.05.1 - 800/10/3 - Locali Via Don Marchisone - fornitura energia elettrica</t>
  </si>
  <si>
    <t>01.05.1 - 3110/12/1 - Spese liquidazione Consorzio Colombè</t>
  </si>
  <si>
    <t>01.06.1 - 140/8/1 - Gare di appalto e contratti - pubblicazioni varie</t>
  </si>
  <si>
    <t>U.1.03.01.01.002 - Pubblicazioni</t>
  </si>
  <si>
    <t>01.06.1 - 570/2/1 - Ufficio tecnico - acquisto di beni</t>
  </si>
  <si>
    <t>01.06.1 - 570/2/2 - Ufficio tecnico - acquisto materiale informatico</t>
  </si>
  <si>
    <t>01.06.1 - 580/4/1 - Studi, progettazioni, direzione lavori e collaudi a mezzo di professionisti esterni per opere non comprese nel programma d'investimento</t>
  </si>
  <si>
    <t>01.07.1 - 680/2/1 - Ufficio servizi demografici - acquisto di beni</t>
  </si>
  <si>
    <t>01.07.1 - 680/2/2 - Ufficio servizi demografici - acquisto materiale informatico</t>
  </si>
  <si>
    <t>01.07.1 - 680/4/1 - Acquisto beni per consultazioni elettorali</t>
  </si>
  <si>
    <t>U.1.03.01.02.010 - Beni per consultazioni elettorali</t>
  </si>
  <si>
    <t>01.07.1 - 690/4/1 - Ufficio servizi demografici - prestazione di servizi</t>
  </si>
  <si>
    <t>01.07.1 - 690/4/2 - Ufficio servizi demografici - rilegatura</t>
  </si>
  <si>
    <t>01.07.1 - 690/4/3 - Ufficio servizi demografici - quote associative</t>
  </si>
  <si>
    <t>01.07.1 - 690/6/1 - Spese per consultazioni elettorali-prestazioni di servizi</t>
  </si>
  <si>
    <t>U.1.03.02.99.004 - Altre spese per consultazioni elettorali dell'ente</t>
  </si>
  <si>
    <t>01.08.1 - 250/2/1 - Spese uffici comunali - assistenza e manutenzione servizi informatici</t>
  </si>
  <si>
    <t>U.1.03.02.19.001 - Gestione e manutenzione applicazioni</t>
  </si>
  <si>
    <t>01.08.1 - 250/2/8 - Spese uffici comunali - IVA, paghe e servizi di assistenza</t>
  </si>
  <si>
    <t>U.1.03.02.16.000 - Servizi amministrativi</t>
  </si>
  <si>
    <t>U.1.03.02.16.999 - Altre spese per servizi amministrativi</t>
  </si>
  <si>
    <t>01.08.1 - 250/2/9 - Spese uffici comunali - manutenzione telefoni</t>
  </si>
  <si>
    <t>01.08.1 - 250/2/10 - Spese uffici comunali - noleggio macchine ufficio</t>
  </si>
  <si>
    <t>01.08.1 - 250/2/11 - Spese uffici comunali - manutenzione bollatrice</t>
  </si>
  <si>
    <t>U.1.03.02.09.006 - Manutenzione ordinaria e riparazioni di macchine per ufficio</t>
  </si>
  <si>
    <t>01.08.1 - 250/2/12 - Spese uffici comunali - spese postali</t>
  </si>
  <si>
    <t>U.1.03.02.16.002 - Spese postali</t>
  </si>
  <si>
    <t>01.10.1 - 140/6/1 - Concorsi a posti vacanti in organico - prestazioni diservizi</t>
  </si>
  <si>
    <t>U.1.03.02.99.005 - Spese per commissioni e comitati dell'Ente</t>
  </si>
  <si>
    <t>01.11.1 - 140/10/1 - Liti, arbitraggi, risarcimenti - prestazioni di servizi</t>
  </si>
  <si>
    <t>U.1.03.02.11.006 - Patrocinio legale</t>
  </si>
  <si>
    <t>01.11.1 - 140/40/1 - Spese per consulenze professionali</t>
  </si>
  <si>
    <t>01.11.1 - 790/2/1 - Spese pulizia locali comunali-acquisto beni</t>
  </si>
  <si>
    <t>01.11.1 - 790/4/1 - Interventi per sicurezza ambienti lavoro D.Lgs 81/2008 - acquisto di beni</t>
  </si>
  <si>
    <t>01.11.1 - 790/6/1 - Vestiario personale addetto pulizia locali</t>
  </si>
  <si>
    <t>U.1.03.01.02.004 - Vestiario</t>
  </si>
  <si>
    <t>01.11.1 - 800/6/1 - Interventi per sicurezza ambienti lavoro D.Lgs 81/2008 - prestazioni di servizi</t>
  </si>
  <si>
    <t>01.11.1 - 800/6/2 - Interventi per sicurezza ambienti lavoro D.Lgs 81/2008 - visita medica</t>
  </si>
  <si>
    <t>03.01.1 - 360/8/1 - Aggio per riscossione coattivo violazioni CDS</t>
  </si>
  <si>
    <t>03.01.1 - 1120/2/1 - Ufficio di polizia municipale - acquisto di beni</t>
  </si>
  <si>
    <t>03.01.1 - 1120/2/2 - Polizia municipale - acquisto carburante</t>
  </si>
  <si>
    <t>U.1.03.01.02.002 - Carburanti, combustibili e lubrificanti</t>
  </si>
  <si>
    <t>03.01.1 - 1120/2/3 - Polizia municipale - acquisto materiale informatico</t>
  </si>
  <si>
    <t>03.01.1 - 1120/4/1 - Vestiario polizia municipale</t>
  </si>
  <si>
    <t>03.01.1 - 1120/6/1 - Servizio vigilanza - Nonni vigili - acquisto di beni</t>
  </si>
  <si>
    <t>03.01.1 - 1130/2/1 - Interventi a favore degli animali abbandonati.</t>
  </si>
  <si>
    <t>U.1.03.02.15.000 - Contratti di servizio pubblico</t>
  </si>
  <si>
    <t>U.1.03.02.15.011 - Contratti di servizio per la lotta al randagismo</t>
  </si>
  <si>
    <t>03.01.1 - 1130/4/1 - Gestione uffici polizia municipale -  prestazioni di servizi</t>
  </si>
  <si>
    <t>03.01.1 - 1130/4/2 - Gestione uffici polizia municipale -  abbonamenti servizi banche dati</t>
  </si>
  <si>
    <t>U.1.03.02.05.003 - Accesso a banche dati e a pubblicazioni on line</t>
  </si>
  <si>
    <t>03.01.1 - 1130/4/3 - Gestione uffici polizia municipale - spese postali</t>
  </si>
  <si>
    <t>03.01.1 - 1130/4/5 - Gestione uffici polizia municipale -  manutenzione autovelox e rilevatore "Targa System "</t>
  </si>
  <si>
    <t>U.1.03.02.09.004 - Manutenzione ordinaria e riparazioni di impianti e macchinari</t>
  </si>
  <si>
    <t>03.01.1 - 1130/6/1 - Spese notifica verbali</t>
  </si>
  <si>
    <t>03.01.1 - 1130/10/1 - Spese commissione vigilanza</t>
  </si>
  <si>
    <t>U.1.03.02.10.000 - Consulenze</t>
  </si>
  <si>
    <t>U.1.03.02.10.002 - Esperti per commissioni, comitati e consigli</t>
  </si>
  <si>
    <t>03.01.1 - 1130/12/1 - Rimozione veicoli rinvenuti in stato di abbandono</t>
  </si>
  <si>
    <t>03.01.1 - 1130/16/1 - Polizia Municipale - Manutenzione parco auto</t>
  </si>
  <si>
    <t>U.1.03.02.09.001 - Manutenzione ordinaria e riparazioni di mezzi di trasporto ad uso civile, di sicurezza e ordine pubblico</t>
  </si>
  <si>
    <t>03.01.1 - 1130/18/1 - Canone Noleggio Impianto Video-Semaforico</t>
  </si>
  <si>
    <t>U.1.03.02.07.008 - Noleggi di impianti e macchinari</t>
  </si>
  <si>
    <t>03.01.1 - 1130/20/1 - Servizio gestione verbali C.d.S.</t>
  </si>
  <si>
    <t>03.01.1 - 1130/22/1 - Manutenzione telecamere per videosorveglianza</t>
  </si>
  <si>
    <t>U.1.03.02.09.005 - Manutenzione ordinaria e riparazioni di attrezzature</t>
  </si>
  <si>
    <t>04.01.1 - 1450/2/1 - Gestione scuola dell' infanzia - acquisto di beni</t>
  </si>
  <si>
    <t>04.01.1 - 1450/4/1 - Manutenzione ordinaria scuola dell' infanzia - acquisto di beni</t>
  </si>
  <si>
    <t>04.01.1 - 1460/2/2 - Manutenzione ordinaria immobili scuola dell' infanzia -prestazioni di servizi</t>
  </si>
  <si>
    <t>04.01.1 - 1890/4/2 - Gestione scuola dell'infanzia Via Venezia - fornitura gas</t>
  </si>
  <si>
    <t>04.01.1 - 1890/4/3 - Gestione scuola dell'infanzia Via Venezia - fornitura energia elettrica</t>
  </si>
  <si>
    <t>04.01.1 - 1890/4/4 - Gestione scuola dell'infanzia  Via Venezia - fornitura acqua</t>
  </si>
  <si>
    <t>04.01.1 - 1890/4/5 - Gestione scuola dell'infanzia Via Venezia - fornitura telefonica</t>
  </si>
  <si>
    <t>04.02.1 - 1560/2/1 - Gestione scuola primaria - acquisto di beni</t>
  </si>
  <si>
    <t>04.02.1 - 1560/4/1 - Manutenzione ordinaria scuola primaria - acquisto di beni</t>
  </si>
  <si>
    <t>04.02.1 - 1560/6/1 - Fornitura gratuita di libri scolastici agli alunni</t>
  </si>
  <si>
    <t>04.02.1 - 1570/2/1 - Gestione scuola primaria - telefonia fissa</t>
  </si>
  <si>
    <t>04.02.1 - 1570/2/2 - Gestione scuola primaria - fornitura gas</t>
  </si>
  <si>
    <t>04.02.1 - 1570/2/3 - Gestione scuola primaria - fornitura energia elettrica</t>
  </si>
  <si>
    <t>04.02.1 - 1570/2/4 - Gestione scuola primaria - fornitura acqua</t>
  </si>
  <si>
    <t>04.02.1 - 1570/4/2 - Manutenzione ordinaria immobili scuola primaria - prestazioni di servizi</t>
  </si>
  <si>
    <t>04.02.1 - 1670/2/1 - Gestione scuola secondaria 1° grado - acquisto di beni</t>
  </si>
  <si>
    <t>04.02.1 - 1670/4/1 - Manutenzione immobili scuola secondaria 1° grado - acquisto di beni</t>
  </si>
  <si>
    <t>04.02.1 - 1680/2/1 - Gestione scuola secondaria 1° grado - telefonia fissa</t>
  </si>
  <si>
    <t>04.02.1 - 1680/2/2 - Gestione scuola secondaria 1° grado - fornitura gas</t>
  </si>
  <si>
    <t>04.02.1 - 1680/2/3 - Gestione scuola secondaria 1° grado - fornitura energia elettrica</t>
  </si>
  <si>
    <t>04.02.1 - 1680/2/4 - Gestione scuola secondaria 1° grado - fornitura acqua</t>
  </si>
  <si>
    <t>04.02.1 - 1680/4/2 - Manutenzione ordinaria immobili scuola secondaria 1° grado - prestazioni di servizi</t>
  </si>
  <si>
    <t>04.06.1 - 1890/2/1 - Mensa scolastica - acquisto di beni</t>
  </si>
  <si>
    <t>04.06.1 - 1890/4/1 - Colonie e centri ricreativi scolastici - acquisto di  beni</t>
  </si>
  <si>
    <t>04.06.1 - 1890/6/1 - Manutenzione immobili mensa scolastica - acquisto di beni</t>
  </si>
  <si>
    <t>04.06.1 - 1900/4/1 - Mense scolastiche - prestazione di servizi</t>
  </si>
  <si>
    <t>U.1.03.02.15.006 - Contratti di servizio per le mense scolastiche</t>
  </si>
  <si>
    <t>04.06.1 - 1900/4/2 - Mense scolastiche - fornitura gas</t>
  </si>
  <si>
    <t>04.06.1 - 1900/6/1 - Servizio mensa insegnanti</t>
  </si>
  <si>
    <t>04.06.1 - 1900/12/2 - Manutenzione ordinaria immobili mensa scolastica -prestazioni di servizi</t>
  </si>
  <si>
    <t>04.06.1 - 1900/18/1 - Progetto "Autostrada delle Api" e orti scolastici</t>
  </si>
  <si>
    <t>05.02.1 - 2000/2/1 - Gestione biblioteca - acquisto di beni</t>
  </si>
  <si>
    <t>05.02.1 - 2000/2/2 - Gestione biblioteca - acquisto libri</t>
  </si>
  <si>
    <t>05.02.1 - 2000/2/3 - Gestione biblioteche - acquisto materiale informatico</t>
  </si>
  <si>
    <t>U.1.03.02.19.999 - Altri servizi informatici e di telecomunicazioni n.a.c.</t>
  </si>
  <si>
    <t>05.02.1 - 2000/4/1 - Acquisto materiale bibliografico  finanziato con contributo regionale</t>
  </si>
  <si>
    <t>05.02.1 - 2000/6/1 - Acquisto libri biblioteca finanziato con contributo del  Ministero per i beni e le attività culturali e per il turismo  - Direzione generale biblioteche e dirtitto d'autore -  (rif. cap. entrata 130.14.1)</t>
  </si>
  <si>
    <t>05.02.1 - 2010/4/1 - Gestione biblioteca - telefonia fissa</t>
  </si>
  <si>
    <t>05.02.1 - 2010/4/2 - Gestione biblioteca - fornitura gas</t>
  </si>
  <si>
    <t>05.02.1 - 2010/4/3 - Gestione biblioteca - fornitura energia elettrica</t>
  </si>
  <si>
    <t>05.02.1 - 2010/4/4 - Gestione biblioteca - fornitura acqua</t>
  </si>
  <si>
    <t>05.02.1 - 2010/6/2 - Manutenzione ordinaria immobili biblioteca comunale -  prestazione di servizi</t>
  </si>
  <si>
    <t>05.02.1 - 2110/2/1 - Teatro Comunale "De Andrè" - acquisto di beni</t>
  </si>
  <si>
    <t>05.02.1 - 2110/6/1 - Spese per interventi socio-culturali - acquisto di beni</t>
  </si>
  <si>
    <t>05.02.1 - 2120/2/1 - Teatro Comunale "De Andrè" - prestazioni di servizi</t>
  </si>
  <si>
    <t>05.02.1 - 2120/8/1 - Spese per iniziative socio-culturali-prestazioni di servizi</t>
  </si>
  <si>
    <t>06.01.1 - 1900/2/1 - Colonie e centri ricreativi scolastici - prestazione di servizi</t>
  </si>
  <si>
    <t>06.01.1 - 2230/8/1 - Manutenzione ordinaria piscina comunale - prestazioni di servizi</t>
  </si>
  <si>
    <t>06.01.1 - 2330/6/1 - Gestione palestra comunale - acquisto beni</t>
  </si>
  <si>
    <t>06.01.1 - 2340/4/1 - Gestione campo calcio comunale - fornitura acqua</t>
  </si>
  <si>
    <t>06.01.1 - 2340/6/1 - Gestione palestra comunale - fornitura gas</t>
  </si>
  <si>
    <t>06.01.1 - 2340/8/2 - Manutenzione ordinaria palestra comunale -prestazioni di servizi</t>
  </si>
  <si>
    <t>06.01.1 - 2340/10/1 - Gestione campi tennis - fornitura gas</t>
  </si>
  <si>
    <t>06.01.1 - 2340/12/1 - Gestione campi tennis - fornitura energia elettrica</t>
  </si>
  <si>
    <t>06.01.1 - 2340/14/1 - Gestione campi tennis - fornitura acqua</t>
  </si>
  <si>
    <t xml:space="preserve">06.01.1 - 2340/16/1 - Gestione campo calcio comunale - fornitura gas
</t>
  </si>
  <si>
    <t>06.01.1 - 2340/18/1 - Gestione campo calcio comunale - fornitura energia elettrica</t>
  </si>
  <si>
    <t>06.01.1 - 2340/20/1 - Gestione campo calcio comunale - prestazioni di servizi</t>
  </si>
  <si>
    <t>08.01.1 - 3100/4/1 - Ufficio urbanistica e gestione del territorio- acquisto di beni</t>
  </si>
  <si>
    <t>08.01.1 - 3100/4/2 - Ufficio urbanistica e gestione del territorio- acquisto materiale informatico</t>
  </si>
  <si>
    <t>08.01.1 - 3100/6/1 - Urbanistica e gestione del territorio - acquisto carburante</t>
  </si>
  <si>
    <t>08.01.1 - 3100/8/1 - Vestiario personale gestione del territorio</t>
  </si>
  <si>
    <t>08.01.1 - 3100/10/1 - Formazione e qualificazione personale area tecnica</t>
  </si>
  <si>
    <t>08.01.1 - 3110/2/1 - Urbanistica e gestione del territorio - manutenzione parco macchine</t>
  </si>
  <si>
    <t>08.01.1 - 3110/3/1 - Urbanistica e gestione del territorio - interventi di manutenzione</t>
  </si>
  <si>
    <t>U.1.03.02.09.011 - Manutenzione ordinaria e riparazioni di altri beni materiali</t>
  </si>
  <si>
    <t>08.01.1 - 3110/8/1 - Manutenzione degli argini, dei fiumi e dei torrenti - prestazioni di servizi</t>
  </si>
  <si>
    <t>08.01.1 - 3110/10/1 - Gestione sgrigliatore canale Via Braccini - fornitura energia elettrica</t>
  </si>
  <si>
    <t>08.01.1 - 3110/18/1 - Gestione edificio Via Losa - fornitura gas</t>
  </si>
  <si>
    <t>08.01.1 - 3110/20/1 - Gestione edificio Via Losa - fornitura energia elettrica</t>
  </si>
  <si>
    <t>08.01.1 - 3110/22/1 - Gestione edificio Via Losa - Fornitura acqua</t>
  </si>
  <si>
    <t>08.01.1 - 3110/24/1 - Manutenzione edificio Via Losa - prestazione di servizi</t>
  </si>
  <si>
    <t>08.01.1 - 3110/26/1 - Manutenzione edificio Via Losa - acquisto di beni</t>
  </si>
  <si>
    <t>09.02.1 - 3660/2/1 - Manutenzione e pulizia canali fossi</t>
  </si>
  <si>
    <t>09.02.1 - 3660/4/1 - Gestione parchi e giardini - prestazione di servizi</t>
  </si>
  <si>
    <t>09.02.1 - 3660/8/1 - Interventi di realizzazione politiche ambientali per il territorio e i servizi (riferimento entrata capitolo n. 920/4)</t>
  </si>
  <si>
    <t>09.03.1 - 3550/24/1 - Servizio igiene urbana</t>
  </si>
  <si>
    <t>U.1.03.02.15.004 - Contratti di servizio per la raccolta rifiuti</t>
  </si>
  <si>
    <t>10.05.1 - 2770/2/1 - Manutenzione ordinaria delle strade comunali - acquisto di beni</t>
  </si>
  <si>
    <t>10.05.1 - 2780/6/1 - Segnaletica stradale - prestazione di servizi</t>
  </si>
  <si>
    <t>10.05.1 - 2780/8/1 - Rimozione neve dall'abitato - prestazione di servizi</t>
  </si>
  <si>
    <t>U.1.03.02.15.999 - Altre spese per contratti di servizio pubblico</t>
  </si>
  <si>
    <t>10.05.1 - 2780/10/1 - Manutenzione ordinaria strade comunali - prestazione di servizi</t>
  </si>
  <si>
    <t>10.05.1 - 2780/10/2 - Strade comunali - fornitura energia elettrica</t>
  </si>
  <si>
    <t>10.05.1 - 2780/10/4 - Strade comunali - fornitura acqua</t>
  </si>
  <si>
    <t>10.05.1 - 2890/2/1 - Spese per illuminazione pubblica - fornitura energia elettrica</t>
  </si>
  <si>
    <t>10.05.1 - 2890/4/1 - Gestione e manutenzione impianti  illuminazione pubblica  - prest. servizi</t>
  </si>
  <si>
    <t>10.05.1 - 2890/6/1 - Sistema di videosorveglianza - fornitura energia elettrica</t>
  </si>
  <si>
    <t>10.05.1 - 2890/8/1 - Fornitura energia elettrica sistema videosorveglianza Zona Industriale (rif. cap. entrata 440.17.1)</t>
  </si>
  <si>
    <t>11.01.1 - 3320/2/1 - Servizio di protezione civile e pronto intervento - acquisto di beni</t>
  </si>
  <si>
    <t>11.01.1 - 3320/2/2 - Servizio di protezione civile e pronto intervento - acquisto carburante</t>
  </si>
  <si>
    <t>11.01.1 - 3330/2/1 - Servizio di protezione civile e di pronto intervento - prestazione di servizi</t>
  </si>
  <si>
    <t>12.03.1 - 4100/2/1 - Iniziative a favore degli anziani - prestazione di servizi</t>
  </si>
  <si>
    <t>12.09.1 - 4200/2/1 - Cimiteri comunali ed uffici preposti - acquisto di beni</t>
  </si>
  <si>
    <t>12.09.1 - 4210/2/1 - Cimiteri comunali e servizi preposti - prestazione di servizi</t>
  </si>
  <si>
    <t>12.09.1 - 4210/2/2 - Cimiteri comunali - fornitura energia elettrica</t>
  </si>
  <si>
    <t>12.09.1 - 4210/2/3 - Cimiteri comunali - fornitura acqua</t>
  </si>
  <si>
    <t>12.09.1 - 4210/6/1 - Manutenzione ordinaria cimitero comunale-prestazioni di servizi</t>
  </si>
  <si>
    <t>14.02.1 - 4430/4/2 - Spese per aggiornamento ufficio commercio</t>
  </si>
  <si>
    <t>01.01.1 - 50/4/1 - Restituzione indennità sindaco e amministratori</t>
  </si>
  <si>
    <t>U.1.04.01.01.000 - Trasferimenti correnti a Amministrazioni Centrali</t>
  </si>
  <si>
    <t>U.1.04.01.01.001 - Trasferimenti correnti a Ministeri</t>
  </si>
  <si>
    <t>01.02.1 - 120/14/1 - Spese convenzione segreteria Lombardore - Robassomero - Rueglio - San Francesco al Campo - San Ponso</t>
  </si>
  <si>
    <t>U.1.04.01.02.000 - Trasferimenti correnti a Amministrazioni Locali</t>
  </si>
  <si>
    <t>U.1.04.01.02.003 - Trasferimenti correnti a Comuni</t>
  </si>
  <si>
    <t>01.02.1 - 160/4/2 - Diritti rilascio carte identità elettroniche di spettanza ministeriale (cap E470/4/2)</t>
  </si>
  <si>
    <t>01.02.1 - 160/10/1 - Spese partecipazione Unione di Comuni del Ciriacese e del Basso Canavese</t>
  </si>
  <si>
    <t>U.1.04.01.02.005 - Trasferimenti correnti a Unioni di Comuni</t>
  </si>
  <si>
    <t>01.02.1 - 160/12/1 - P.P.U. - Progetto pubblica utilità azioni politica attiva del lavoro (finanziato con contributo regionale)</t>
  </si>
  <si>
    <t>U.1.04.01.02.001 - Trasferimenti correnti a Regioni e province autonome</t>
  </si>
  <si>
    <t>01.03.1 - 30/14/1 - Spending Review Legge Bilancio 2024</t>
  </si>
  <si>
    <t>U.1.04.01.01.020 - Trasferimenti correnti al Ministero dell'economia in attuazione di norme in materia di contenimento di spesa</t>
  </si>
  <si>
    <t>01.07.1 - 710/2/1 - Commissione elettorale circondariale-spese</t>
  </si>
  <si>
    <t>01.11.1 - 810/2/1 - Concorso spese locali sezione circoscrizionale impiego</t>
  </si>
  <si>
    <t>03.01.1 - 1150/2/2 - Trasferimento alla Provincia di Torino del 20% proventi sanzioni C.D.S. elevate sulle strade provinciali (Vista Red)</t>
  </si>
  <si>
    <t>U.1.04.01.02.004 - Trasferimenti correnti a Città metropolitane e Roma capitale</t>
  </si>
  <si>
    <t>04.02.1 - 1920/4/1 - Interventi a sostegno della progettualità scolastica nell'ambito delle offerte formative.</t>
  </si>
  <si>
    <t>U.1.04.01.01.002 - Trasferimenti correnti a Ministero dell'Istruzione - Istituzioni scolastiche</t>
  </si>
  <si>
    <t>04.02.1 - 1920/6/1 - Spese diverse Istituto Comprensivo di Fiano</t>
  </si>
  <si>
    <t>04.06.1 - 1920/2/1 - Compartecipazione spese gestione presidenza scolastica</t>
  </si>
  <si>
    <t>05.02.1 - 2010/2/1 - Convenzione Comune Lanzo sistema bibliotecario</t>
  </si>
  <si>
    <t>05.02.1 - 2140/2/1 - Contributi ad enti diversi per finalità diverse</t>
  </si>
  <si>
    <t>U.1.04.04.01.000 - Trasferimenti correnti a Istituzioni Sociali Private</t>
  </si>
  <si>
    <t>U.1.04.04.01.001 - Trasferimenti correnti a Istituzioni Sociali Private</t>
  </si>
  <si>
    <t>06.01.1 - 2470/2/1 - Manifestazioni sportive e ricreative - trasferimenti</t>
  </si>
  <si>
    <t>08.01.1 - 2800/4/1 - Trasferimento quota ammortamento mutuo contratto dall'Unione dei Comuni per manutenzione straordinaria strade comunali</t>
  </si>
  <si>
    <t>08.01.1 - 3130/4/1 - Compartecipazione alle spese di gestione  del Consorzio Irriguo di  2° grado di Ciriè</t>
  </si>
  <si>
    <t>U.1.04.01.02.018 - Trasferimenti correnti a Consorzi di enti locali</t>
  </si>
  <si>
    <t>09.03.1 - 20/3550/27 - VERSAMENTO COMPONENTI PEREQUATIVE TARI</t>
  </si>
  <si>
    <t>U.1.04.01.01.006 - Trasferimenti correnti a enti di regolazione dell'attività economica</t>
  </si>
  <si>
    <t>10.05.1 - 2800/8/1 - Trasferimento al Comune di Nole spese manutenzione ordinaria pista ciclabile Corona Verde</t>
  </si>
  <si>
    <t>12.01.1 - 3790/6/1 - Trasferimento quote asili nido con incremento quota FSC L. 232/2016  - NON USARE IN COMPETENZA DAL 2026 - RICLASSIFICATO AL PROGRAMMA 11-SOLO RESIDUI</t>
  </si>
  <si>
    <t>12.01.1 - 3790/8/1 - Trasferimento contributo baby parking e nidi privati  - NON USARE IN COMPETENZA DAL 2026 - RICLASSIFICATO AL PROGRAMMA 11-SOLO RESIDUI</t>
  </si>
  <si>
    <t>U.1.04.03.99.000 - Trasferimenti correnti a altre imprese</t>
  </si>
  <si>
    <t>U.1.04.03.99.999 - Trasferimenti correnti a altre imprese</t>
  </si>
  <si>
    <t>12.04.1 - 4120/40/1 - Progetto sportello d'ascolto (finanziato con FSC art. 1 c 449 L. 232/16)</t>
  </si>
  <si>
    <t>12.05.1 - 4100/4/1 - Spese per servizi sociali - tickets</t>
  </si>
  <si>
    <t>U.1.04.01.02.011 - Trasferimenti correnti a Aziende sanitarie locali n.a.f.</t>
  </si>
  <si>
    <t>12.05.1 - 4120/2/2 - Trasferimento all'Unione di Comuni dei contributi per servizi socio-assistenziali (C.I.S.S.)</t>
  </si>
  <si>
    <t>12.05.1 - 4120/4/2 - Trasferimento all'Unione di Comuni dei contributi per assistenza alunni disabili (C.I.S.)</t>
  </si>
  <si>
    <t>12.05.1 - 4120/6/1 - Erogazione contributo L.R. 431/98 per sostegno alla locazione</t>
  </si>
  <si>
    <t>U.1.04.02.05.000 - Altri trasferimenti a famiglie</t>
  </si>
  <si>
    <t>U.1.04.02.05.999 - Altri trasferimenti a famiglie n.a.c.</t>
  </si>
  <si>
    <t>12.05.1 - 4120/10/1 - Interventi sociali finanziati con il cinque per mille del gettito IRPEF - (Rif. capitolo entrata 50.4)</t>
  </si>
  <si>
    <t>12.05.1 - 4120/24/1 - Interventi a tutela di utenti fasce deboli - rif.cap.entrata 880/8/1</t>
  </si>
  <si>
    <t>12.05.1 - 4120/26/1 - Contributi a titolo di "Prestito d'onore"</t>
  </si>
  <si>
    <t>12.06.1 - 4120/8/1 - Sostegno emergenza abitativa</t>
  </si>
  <si>
    <t>14.02.1 - 4420/4/1 - Trasferimento al Comune di Ciriè per funzioni SUAP</t>
  </si>
  <si>
    <t>14.02.1 - 4420/5/1 - Trasferimento al Comune di Ciriè per Rilocalizzazione preventiva di immobili a uso abitativo</t>
  </si>
  <si>
    <t>50.01.1 - 830/2/1 - Interessi passivi mutui rinegoziato Scuola Media (pos. 4022376/01)</t>
  </si>
  <si>
    <t>U.1.07.05.04.000 - Interessi passivi su finanziamenti a medio lungo termine a Imprese</t>
  </si>
  <si>
    <t>U.1.07.05.04.003 - Interessi passivi a Cassa Depositi e Prestiti SPA su mutui e altri finanziamenti a medio lungo termine</t>
  </si>
  <si>
    <t>50.01.1 - 2370/2/1 - Interessi passivi mutuo piastra polivalente</t>
  </si>
  <si>
    <t>50.01.1 - 2810/2/1 - Interessi passivi mutuo sistemazioni stradali (B.P.N. rimborsato da Regione Piemonte/Finpiemonte)</t>
  </si>
  <si>
    <t>U.1.07.05.04.999 - Interessi passivi a altre imprese su finanziamenti a medio lungo termine</t>
  </si>
  <si>
    <t>50.01.1 - 3140/2/1 - Interessi passivi su mutuo completamento rete fognaria</t>
  </si>
  <si>
    <t>01.11.1 - 820/4/1 - Sgravi e restituzione di tributi entrate e proventi diversi</t>
  </si>
  <si>
    <t>U.1.09.02.01.000 - Rimborsi di imposte e tasse di natura corrente</t>
  </si>
  <si>
    <t>U.1.09.02.01.001 - Rimborsi di imposte e tasse di natura corrente</t>
  </si>
  <si>
    <t>01.11.1 - 800/2/1 - Oneri per le assicurazioni - beni immobili</t>
  </si>
  <si>
    <t>U.1.10.04.01.000 - Premi di assicurazione contro i danni</t>
  </si>
  <si>
    <t>U.1.10.04.01.002 - Premi di assicurazione su beni immobili</t>
  </si>
  <si>
    <t>01.11.1 - 800/2/2 - Oneri per le assicurazioni - beni mobili</t>
  </si>
  <si>
    <t>U.1.10.04.01.001 - Premi di assicurazione su beni mobili</t>
  </si>
  <si>
    <t>01.11.1 - 800/2/3 - Oneri per le assicurazioni - responsabilità civile</t>
  </si>
  <si>
    <t>U.1.10.04.01.003 - Premi di assicurazione per responsabilità civile verso terzi</t>
  </si>
  <si>
    <t>01.11.1 - 800/8/1 - Riparazioni varie danni causati da terzi</t>
  </si>
  <si>
    <t>U.1.10.05.02.000 - Spese per risarcimento danni</t>
  </si>
  <si>
    <t>U.1.10.05.02.001 - Spese per risarcimento danni</t>
  </si>
  <si>
    <t>01.11.1 - 800/12/1 - Spese pulizia edifici comunali</t>
  </si>
  <si>
    <t>U.1.10.99.99.000 - Altre spese correnti n.a.c.</t>
  </si>
  <si>
    <t>U.1.10.99.99.999 - Altre spese correnti n.a.c.</t>
  </si>
  <si>
    <t>01.11.1 - 840/2/1 - Iva a debito del Comune da versare all'Erario - Servizi commerciali e reverse charge</t>
  </si>
  <si>
    <t>U.1.10.03.01.000 - Versamenti IVA a debito per le gestioni commerciali</t>
  </si>
  <si>
    <t>U.1.10.03.01.001 - Versamenti IVA a debito per le gestioni commerciali</t>
  </si>
  <si>
    <t>15.03.1 - 160/14/1 - P.P.U. Progetto pubblica utilità azioni politica attiva del lavoro (quota finanziata con fondi propri)</t>
  </si>
  <si>
    <t>20.01.1 - 880/2/1 - Fondo di riserva</t>
  </si>
  <si>
    <t>U.1.10.01.01.000 - Fondo di riserva</t>
  </si>
  <si>
    <t>U.1.10.01.01.001 - Fondi di riserva</t>
  </si>
  <si>
    <t>01.05.2 - 6130/10/1 - Spese di progettazione definitiva ed esecutiva per interventi di messa in sicurezza finanziato con contributo ministeriale (rif.cap.entrata1020/37)</t>
  </si>
  <si>
    <t>U.2.02.03.05.000 - Incarichi professionali per la realizzazione di investimenti</t>
  </si>
  <si>
    <t>U.2.02.03.05.001 - Incarichi professionali per la realizzazione di investimenti</t>
  </si>
  <si>
    <t>01.05.2 - 6130/12/1 - Incarico progettazione definitiva ed esecutiva interventi messa in sicurezza campo calcio (rif. cap. E 1020/42/1) - Legge n. 160/2019 e D.M. 28/10/2022 -</t>
  </si>
  <si>
    <t>01.05.2 - 6130/26/1 - Attuazione Strategie Urbane d'Area (SUA) edificio Losa - Contributo Regionale (rif. cap. E 1040.2.1)</t>
  </si>
  <si>
    <t>U.2.02.01.09.000 - Beni immobili</t>
  </si>
  <si>
    <t>U.2.02.01.09.001 - Fabbricati ad uso abitativo</t>
  </si>
  <si>
    <t>01.05.2 - 6190/4/1 - Manutenzione straordinaria patrimonio comunale finanziato con diritti di superficie cessione aree (rif. cap. entrata 960/2)</t>
  </si>
  <si>
    <t>U.2.02.01.09.002 - Fabbricati ad uso commerciale</t>
  </si>
  <si>
    <t>01.06.2 - 6280/2/1 - Progettazione (quota 10% OO.UU.)</t>
  </si>
  <si>
    <t>01.11.2 - 6470/10/1 - Interventi di videosorveglianza sul territorio comunale (Avanzo di amministrazione)</t>
  </si>
  <si>
    <t>U.2.02.01.04.000 - Impianti e macchinari</t>
  </si>
  <si>
    <t>U.2.02.01.04.002 - Impianti</t>
  </si>
  <si>
    <t>04.01.2 - 7030/16/1 - Interventi in materia scolastica  - Scuola dell'Infanzia  (avanzo )</t>
  </si>
  <si>
    <t>U.2.02.01.09.003 - Fabbricati ad uso scolastico</t>
  </si>
  <si>
    <t>04.02.2 - 7190/3/1 - Manutenzione straordinaria scuola Primaria Gramsci (Avanzo)</t>
  </si>
  <si>
    <t>04.06.2 - 7450/6/1 - Acquisto arredi edifici scolastici  finanziato con OO.UU.</t>
  </si>
  <si>
    <t>U.2.02.01.03.000 - Mobili e arredi</t>
  </si>
  <si>
    <t>U.2.02.01.03.999 - Mobili e arredi n.a.c.</t>
  </si>
  <si>
    <t>04.06.2 - 7450/6/2 - Acquisto arredi edifici scolastici  finanziato con Contributi</t>
  </si>
  <si>
    <t>06.01.2 - 7730/20/1 - Lavori di manutenzione straordinaria piscina comunale (AA)</t>
  </si>
  <si>
    <t>U.2.02.01.09.016 - Impianti sportivi</t>
  </si>
  <si>
    <t>06.01.2 - 7830/2/1 - Interventi di impiantistica sportiva: campetto di beach-volley, campo paddle, adeguamento fabbricato a servizi e viabilità connessa  (finanziato con avanzo)</t>
  </si>
  <si>
    <t>06.01.2 - 7830/12/1 - Adeguamento campi tennis (finanziato con AA)</t>
  </si>
  <si>
    <t>06.01.2 - 7830/14/1 - Manutenzione straordinaria campo calcio Santa Caterina (AA)</t>
  </si>
  <si>
    <t>08.01.2 - 8530/2/1 - Interventi di risanamento ambientale finanziati con proventi sanzioni art. 16 l.r. 20/89</t>
  </si>
  <si>
    <t>U.2.02.01.09.014 - Opere per la sistemazione del suolo</t>
  </si>
  <si>
    <t>08.01.2 - 8530/8/2 - Sistemazione strade comunali (OO.UU.)</t>
  </si>
  <si>
    <t>U.2.02.01.09.012 - Infrastrutture stradali</t>
  </si>
  <si>
    <t>08.01.2 - 8530/16/2 - Interventi sul territorio (finanziato con proventi monetizzazioni del parcheggio pubblico)</t>
  </si>
  <si>
    <t>U.2.02.01.09.999 - Beni immobili n.a.c.</t>
  </si>
  <si>
    <t>08.01.2 - 8530/20/1 - Interventi di riqualificazione sul territorio ( quota finanziata con OO.UU)</t>
  </si>
  <si>
    <t>08.01.2 - 8530/24/1 - Intervento di messa in sicurezza parte canali di Robassomero tramite il Consorzio Riva sinistra Stura (Avanzo di amministrazione)</t>
  </si>
  <si>
    <t>09.02.2 - 9030/6/1 - Interventi messa in sicurezza territorio, ambiente e immobili (finanziato con avanzo)</t>
  </si>
  <si>
    <t>U.2.02.02.01.000 - Terreni</t>
  </si>
  <si>
    <t>U.2.02.02.01.999 - Altri terreni n.a.c.</t>
  </si>
  <si>
    <t>09.02.2 - 9030/10/2 - Consolidamento e recupero ambientale scarpata centro abitato - PAR FSC 2007/2013 - 4° Intervento (quota finanziata con avanzo)</t>
  </si>
  <si>
    <t>09.02.2 - 9090/10/1 - Interventi di sistemazione, consolidamento e messa in sicurezza versante a valle dell'abitato L. 145/2018 - 5° intervento (rif. cap. entrata 1005/2/1)</t>
  </si>
  <si>
    <t>09.02.2 - 9090/12/1 - Realizzazione nuovo Parco Giochi C.so Italia/V. Martini e riqualificazione Parco Giochi Rodari (AA)</t>
  </si>
  <si>
    <t>10.05.2 - 8230/6/1 - Sistemazione straordinaria strade comunali e arredo urbano (avanzo 2005)</t>
  </si>
  <si>
    <t>10.05.2 - 8230/22/1 - Contributo della Città Metropolitana e Comuni Nole - Ciriè sistemazione incrocio SP18-SP25 (rif. cap. E 1075/2/1 - 1075/2/2)</t>
  </si>
  <si>
    <t>10.05.2 - 8230/24/1 - Riqualificazione parcheggio Via Paolo Braccini, fronte Sede Comunale (AA)</t>
  </si>
  <si>
    <t>12.01.2 - 70/1/1 - Acquisto mobili e arredi Asilo Nido - NON USARE IN COMPETENZA DAL 2026 - RICLASSIFICATO AL PROGRAMMA 11-SOLO RESIDUI</t>
  </si>
  <si>
    <t>12.09.2 - 9530/14/1 - Manutenzione straordinaria cimitero (finanziato con AA)</t>
  </si>
  <si>
    <t>U.2.02.01.09.015 - Cimiteri</t>
  </si>
  <si>
    <t>12.09.2 - 9540/2/1 - Manutenzione straordinaria cimitero comunale</t>
  </si>
  <si>
    <t>12.11.2 - 9170/1/3 - Manutenzione straordinaria Asilo Nido</t>
  </si>
  <si>
    <t>U.2.02.01.09.017 - Fabbricati destinati ad asili nido</t>
  </si>
  <si>
    <t>08.01.2 - 8590/2/1 - Quota OO.UU. per  realizzazione opere edifici culto - ( L.R. 15/1989 )</t>
  </si>
  <si>
    <t>U.2.03.04.01.000 - Contributi agli investimenti a Istituzioni Sociali Private</t>
  </si>
  <si>
    <t>U.2.03.04.01.001 - Contributi agli investimenti a Istituzioni Sociali Private</t>
  </si>
  <si>
    <t>01.05.2 - 6130/4/2 - Manutenzione  straordinaria  patrimonio comunale -  avanzo 2018</t>
  </si>
  <si>
    <t>U.2.05.99.99.000 - Altre spese in conto capitale n.a.c.</t>
  </si>
  <si>
    <t>U.2.05.99.99.999 - Altre spese in conto capitale n.a.c.</t>
  </si>
  <si>
    <t>01.06.2 - 820/4/2 - Restituzione di entrate, contributi e proventi diversi -Rimborsi</t>
  </si>
  <si>
    <t>U.2.05.04.02.000 - Rimborsi in conto capitale ad Amministrazioni Locali di somme non dovute o incassate in eccesso</t>
  </si>
  <si>
    <t>U.2.05.04.02.001 - Rimborsi in conto capitale ad Amministrazioni Locali di somme non dovute o incassate in eccesso</t>
  </si>
  <si>
    <t>04.02.2 - 7130/8/1 - Lavori efficientamento energetico Scuola Primaria</t>
  </si>
  <si>
    <t>08.01.2 - 8590/12/1 - Restituzione oneri di urbanizzazione - privati</t>
  </si>
  <si>
    <t>U.2.05.04.04.000 - Rimborsi in conto capitale a Famiglie di somme non dovute o incassate in eccesso</t>
  </si>
  <si>
    <t>U.2.05.04.04.001 - Rimborsi in conto capitale a Famiglie di somme non dovute o incassate in eccesso</t>
  </si>
  <si>
    <t>08.01.2 - 8590/12/2 - Restituzione oneri di urbanizzazione - imprese</t>
  </si>
  <si>
    <t>U.2.05.04.05.000 - Rimborsi in conto capitale a Imprese di somme non dovute o incassate in eccesso</t>
  </si>
  <si>
    <t>U.2.05.04.05.001 - Rimborsi in conto capitale a Imprese di somme non dovute o incassate in eccesso</t>
  </si>
  <si>
    <t>12.09.2 - 9530/10/1 - Rimborso retrocessione loculi ed aree per edicole funerarie</t>
  </si>
  <si>
    <t>50.02.4 - 11050/2/1 - Quota capitale Mutuo Scuola Media (pos. n. 4022376/01)</t>
  </si>
  <si>
    <t>U.4.03.01.04.000 - Rimborso Mutui e altri finanziamenti a medio lungo termine a Imprese</t>
  </si>
  <si>
    <t>U.4.03.01.04.003 - Rimborso Mutui e altri finanziamenti a medio lungo termine a Cassa Depositi e Prestiti - Gestione CDP SPA</t>
  </si>
  <si>
    <t>50.02.4 - 11050/6/1 - Quota capitale amm.to mutuo completamento rete fognaria  (pos. n. 429905200)</t>
  </si>
  <si>
    <t>50.02.4 - 11050/8/1 - Quota capitale amm.to mutuo area verde/autorimessa - (pos.429966400)</t>
  </si>
  <si>
    <t>50.02.4 - 11050/14/1 - Quota capitale mutuo  sistemazioni stradali (B.P.N. rimborsato da Regione Piemonte /Finpiemonte)</t>
  </si>
  <si>
    <t>U.4.03.01.04.999 - Rimborso Mutui e altri finanziamenti a medio lungo termine ad altre imprese</t>
  </si>
  <si>
    <t>99.01.7 - 13530/2/1 - Contributi per lavoro dipendente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</si>
  <si>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</si>
  <si>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</si>
  <si>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99.01.7 - 13540/2/1 - Ritenute erariali - da lavoro dipendente</t>
  </si>
  <si>
    <t>U.7.01.02.01.000 - Versamenti di ritenute erariali su Redditi da lavoro dipendente riscosse per conto terzi</t>
  </si>
  <si>
    <t>U.7.01.02.01.001 - Versamenti di ritenute erariali su Redditi da lavoro dipendente riscosse per conto terzi</t>
  </si>
  <si>
    <t>99.01.7 - 13540/2/2 - Ritenute erariali - da lavoro autonomo</t>
  </si>
  <si>
    <t>U.7.01.03.01.000 - Versamenti di ritenute erariali su Redditi da lavoro autonomo per conto terzi</t>
  </si>
  <si>
    <t>U.7.01.03.01.001 - Versamenti di ritenute erariali su Redditi da lavoro autonomo per conto terzi</t>
  </si>
  <si>
    <t>99.01.7 - 13550/2/1 - Altre ritenute al personale per conto di terzi</t>
  </si>
  <si>
    <t>U.7.01.02.99.000 - Altri versamenti di ritenute al personale dipendente per conto di terzi</t>
  </si>
  <si>
    <t>U.7.01.02.99.999 - Altri versamenti di ritenute al personale dipendente per conto di terzi</t>
  </si>
  <si>
    <t>99.01.7 - 13570/6/2 - Iva a debito gestione Split Payment - Servizi istituzionali</t>
  </si>
  <si>
    <t>U.7.01.01.02.000 - Versamento delle ritenute per scissione contabile IVA (split payment)</t>
  </si>
  <si>
    <t>U.7.01.01.02.001 - Versamento delle ritenute per scissione contabile IVA (split payment)</t>
  </si>
  <si>
    <t>99.01.7 - 13580/2/1 - Anticipazioni di fondi per il servizio economato</t>
  </si>
  <si>
    <t>U.7.01.99.03.000 - Costituzione fondi economali e carte aziendali</t>
  </si>
  <si>
    <t>U.7.01.99.03.001 - Costituzione fondi economali e carte aziendali</t>
  </si>
  <si>
    <t>99.01.7 - 13560/2/1 - Restituzione di depositi cauzionali</t>
  </si>
  <si>
    <t>U.7.02.04.02.000 - Restituzione di depositi cauzionali o contrattuali di terzi</t>
  </si>
  <si>
    <t>U.7.02.04.02.001 - Restituzione di depositi cauzionali o contrattuali di terzi</t>
  </si>
  <si>
    <t>99.01.7 - 13570/2/1 - Spese per servizi per conto di terzi</t>
  </si>
  <si>
    <t>U.7.02.99.99.000 - Altre uscite per conto terzi n.a.c.</t>
  </si>
  <si>
    <t>U.7.02.99.99.999 - Altre uscite per conto terzi n.a.c.</t>
  </si>
  <si>
    <t>99.01.7 - 13570/8/1 - Tributo TEFA funzioni tutela protezione ed igiene ambientale  - art. 19 D.lgs. 504/92</t>
  </si>
  <si>
    <t>U.7.02.02.02.000 - Trasferimenti per conto terzi a Amministrazioni Locali</t>
  </si>
  <si>
    <t>U.7.02.02.02.004 - Trasferimenti per conto terzi a Città metropolitane e Roma capitale</t>
  </si>
  <si>
    <t>99.01.7 - 13570/10/2 - Riversamento elemento perequativo TARIP - componente perequativa 1 relativa ai rifiuti accidentali pescati e volontariamente raccolti in mare</t>
  </si>
  <si>
    <t>99.01.7 - 13570/12/2 - Riversamento elemento perequativo TARIP - componente perequativa 2 relativa a copertura delle agevolazioni riconosciute per eventi eccezionali e calamitosi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</si>
</sst>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 &quot;€&quot;_-;\-* #,##0\ &quot;€&quot;_-;_-* &quot;-&quot;\ &quot;€&quot;_-;_-@_-"/>
    <numFmt numFmtId="165" formatCode="_-* #,##0\ _€_-;\-* #,##0\ _€_-;_-* &quot;-&quot;\ _€_-;_-@_-"/>
    <numFmt numFmtId="166" formatCode="_-* #,##0.00\ &quot;€&quot;_-;\-* #,##0.00\ &quot;€&quot;_-;_-* &quot;-&quot;??\ &quot;€&quot;_-;_-@_-"/>
    <numFmt numFmtId="167"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6">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7"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16" fillId="0" borderId="84" xfId="12" applyNumberFormat="1" applyFont="1" applyBorder="1" applyAlignment="1" applyProtection="1">
      <alignment horizontal="right" wrapText="1"/>
      <protection locked="0"/>
    </xf>
    <xf numFmtId="3" fontId="16" fillId="0" borderId="89" xfId="12" applyNumberFormat="1" applyFont="1" applyBorder="1" applyAlignment="1" applyProtection="1">
      <alignment horizontal="right" wrapText="1"/>
      <protection locked="0"/>
    </xf>
    <xf numFmtId="3" fontId="16" fillId="0" borderId="82" xfId="12" applyNumberFormat="1" applyFont="1" applyBorder="1" applyAlignment="1" applyProtection="1">
      <alignment horizontal="right" wrapText="1"/>
      <protection locked="0"/>
    </xf>
    <xf numFmtId="3" fontId="16"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16"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16"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1"/>
  <sheetViews>
    <sheetView showGridLines="0" tabSelected="1" topLeftCell="A54"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82" t="s">
        <v>164</v>
      </c>
      <c r="B5" s="282"/>
      <c r="C5" s="282"/>
      <c r="D5" s="282"/>
      <c r="E5" s="282"/>
      <c r="F5" s="282"/>
      <c r="G5" s="282"/>
      <c r="H5" s="282"/>
      <c r="I5" s="282"/>
      <c r="J5" s="282"/>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82" t="s">
        <v>166</v>
      </c>
      <c r="B9" s="282"/>
      <c r="C9" s="282"/>
      <c r="D9" s="282"/>
      <c r="E9" s="282"/>
      <c r="F9" s="282"/>
      <c r="G9" s="282"/>
      <c r="H9" s="282"/>
      <c r="I9" s="282"/>
      <c r="J9" s="282"/>
    </row>
    <row r="10" spans="1:10" s="24" customFormat="1" ht="18.75" customHeight="1" x14ac:dyDescent="0.25">
      <c r="A10" s="22"/>
      <c r="B10" s="23"/>
      <c r="C10" s="23"/>
      <c r="D10" s="23"/>
      <c r="E10" s="23"/>
      <c r="F10" s="23"/>
      <c r="G10" s="23"/>
      <c r="H10" s="23"/>
      <c r="I10" s="23"/>
      <c r="J10" s="23"/>
    </row>
    <row r="11" spans="1:10" ht="15.6" customHeight="1" x14ac:dyDescent="0.25">
      <c r="A11" s="279" t="s">
        <v>130</v>
      </c>
      <c r="B11" s="290" t="s">
        <v>131</v>
      </c>
      <c r="C11" s="13" t="s">
        <v>3</v>
      </c>
      <c r="D11" s="12"/>
      <c r="E11" s="12"/>
      <c r="F11" s="12"/>
      <c r="G11" s="12"/>
      <c r="H11" s="12"/>
      <c r="I11" s="12"/>
      <c r="J11" s="11"/>
    </row>
    <row r="12" spans="1:10" ht="33" customHeight="1" x14ac:dyDescent="0.25">
      <c r="A12" s="280"/>
      <c r="B12" s="286"/>
      <c r="C12" s="292" t="s">
        <v>177</v>
      </c>
      <c r="D12" s="293"/>
      <c r="E12" s="8" t="s">
        <v>178</v>
      </c>
      <c r="F12" s="7"/>
      <c r="G12" s="6" t="s">
        <v>179</v>
      </c>
      <c r="H12" s="7"/>
      <c r="I12" s="6" t="s">
        <v>180</v>
      </c>
      <c r="J12" s="5"/>
    </row>
    <row r="13" spans="1:10" ht="37.5" customHeight="1" x14ac:dyDescent="0.25">
      <c r="A13" s="281"/>
      <c r="B13" s="291"/>
      <c r="C13" s="25" t="s">
        <v>143</v>
      </c>
      <c r="D13" s="26" t="s">
        <v>181</v>
      </c>
      <c r="E13" s="27" t="s">
        <v>143</v>
      </c>
      <c r="F13" s="28" t="s">
        <v>181</v>
      </c>
      <c r="G13" s="29" t="s">
        <v>143</v>
      </c>
      <c r="H13" s="28" t="s">
        <v>156</v>
      </c>
      <c r="I13" s="29" t="s">
        <v>143</v>
      </c>
      <c r="J13" s="30" t="s">
        <v>4</v>
      </c>
    </row>
    <row r="14" spans="1:10" s="34" customFormat="1" ht="19.5" customHeight="1" x14ac:dyDescent="0.2">
      <c r="A14" s="31"/>
      <c r="B14" s="32" t="s">
        <v>138</v>
      </c>
      <c r="C14" s="62">
        <v>951928.82</v>
      </c>
      <c r="D14" s="63">
        <v>1802554.83</v>
      </c>
      <c r="E14" s="33"/>
      <c r="F14" s="33"/>
      <c r="G14" s="33"/>
      <c r="H14" s="33"/>
      <c r="I14" s="33"/>
      <c r="J14" s="33"/>
    </row>
    <row r="15" spans="1:10" s="37" customFormat="1" x14ac:dyDescent="0.2">
      <c r="A15" s="31"/>
      <c r="B15" s="35" t="s">
        <v>157</v>
      </c>
      <c r="C15" s="15"/>
      <c r="D15" s="63">
        <v>1802554.83</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+C18+C27+C28+C29</f>
        <v>348094.71999999997</v>
      </c>
      <c r="D17" s="65">
        <f t="shared" si="0"/>
        <v>144232.18</v>
      </c>
      <c r="E17" s="65">
        <f t="shared" si="0"/>
        <v>861073.96</v>
      </c>
      <c r="F17" s="65">
        <f t="shared" si="0"/>
        <v>351433.32</v>
      </c>
      <c r="G17" s="65">
        <f t="shared" si="0"/>
        <v>1169398.58</v>
      </c>
      <c r="H17" s="65">
        <f t="shared" si="0"/>
        <v>953403.48</v>
      </c>
      <c r="I17" s="65">
        <f t="shared" si="0"/>
        <v>1630499.7</v>
      </c>
      <c r="J17" s="66">
        <f t="shared" si="0"/>
        <v>1555373.6099999999</v>
      </c>
    </row>
    <row r="18" spans="1:10" x14ac:dyDescent="0.25">
      <c r="A18" s="43" t="s">
        <v>147</v>
      </c>
      <c r="B18" s="42" t="s">
        <v>148</v>
      </c>
      <c r="C18" s="67">
        <f t="shared" ref="C18:J18" si="1">SUM(C19:C26)</f>
        <v>348094.71999999997</v>
      </c>
      <c r="D18" s="68">
        <f t="shared" si="1"/>
        <v>144232.18</v>
      </c>
      <c r="E18" s="69">
        <f t="shared" si="1"/>
        <v>861073.96</v>
      </c>
      <c r="F18" s="68">
        <f t="shared" si="1"/>
        <v>351433.32</v>
      </c>
      <c r="G18" s="69">
        <f t="shared" si="1"/>
        <v>1169398.58</v>
      </c>
      <c r="H18" s="69">
        <f t="shared" si="1"/>
        <v>953403.48</v>
      </c>
      <c r="I18" s="69">
        <f t="shared" si="1"/>
        <v>1630499.7</v>
      </c>
      <c r="J18" s="70">
        <f t="shared" si="1"/>
        <v>1555373.6099999999</v>
      </c>
    </row>
    <row r="19" spans="1:10" x14ac:dyDescent="0.25">
      <c r="A19" s="43" t="s">
        <v>142</v>
      </c>
      <c r="B19" s="42" t="s">
        <v>154</v>
      </c>
      <c r="C19" s="71">
        <v>262640.78999999998</v>
      </c>
      <c r="D19" s="72">
        <v>92248.35</v>
      </c>
      <c r="E19" s="73">
        <v>540355.9</v>
      </c>
      <c r="F19" s="73">
        <v>146109.60999999999</v>
      </c>
      <c r="G19" s="73">
        <v>558426.87</v>
      </c>
      <c r="H19" s="73">
        <v>459988.59</v>
      </c>
      <c r="I19" s="72">
        <v>866025.19</v>
      </c>
      <c r="J19" s="74">
        <v>773867.57</v>
      </c>
    </row>
    <row r="20" spans="1:10" x14ac:dyDescent="0.25">
      <c r="A20" s="43" t="s">
        <v>141</v>
      </c>
      <c r="B20" s="42" t="s">
        <v>140</v>
      </c>
      <c r="C20" s="71">
        <v>3038.36</v>
      </c>
      <c r="D20" s="72">
        <v>0</v>
      </c>
      <c r="E20" s="73">
        <v>19392.09</v>
      </c>
      <c r="F20" s="73">
        <v>0</v>
      </c>
      <c r="G20" s="73">
        <v>21665.41</v>
      </c>
      <c r="H20" s="73">
        <v>15163.69</v>
      </c>
      <c r="I20" s="72">
        <v>31544.02</v>
      </c>
      <c r="J20" s="74">
        <v>30327.37</v>
      </c>
    </row>
    <row r="21" spans="1:10" x14ac:dyDescent="0.25">
      <c r="A21" s="43" t="s">
        <v>139</v>
      </c>
      <c r="B21" s="42" t="s">
        <v>183</v>
      </c>
      <c r="C21" s="71">
        <v>58009.86</v>
      </c>
      <c r="D21" s="72">
        <v>39380.639999999999</v>
      </c>
      <c r="E21" s="73">
        <v>141963.97</v>
      </c>
      <c r="F21" s="73">
        <v>122369.88</v>
      </c>
      <c r="G21" s="73">
        <v>248810.76</v>
      </c>
      <c r="H21" s="73">
        <v>248684.94</v>
      </c>
      <c r="I21" s="72">
        <v>339813.92</v>
      </c>
      <c r="J21" s="74">
        <v>375000</v>
      </c>
    </row>
    <row r="22" spans="1:10" x14ac:dyDescent="0.25">
      <c r="A22" s="43" t="s">
        <v>184</v>
      </c>
      <c r="B22" s="42" t="s">
        <v>185</v>
      </c>
      <c r="C22" s="71">
        <v>23914.45</v>
      </c>
      <c r="D22" s="72">
        <v>12603.19</v>
      </c>
      <c r="E22" s="73">
        <v>158614.87</v>
      </c>
      <c r="F22" s="73">
        <v>82953.83</v>
      </c>
      <c r="G22" s="73">
        <v>339672.04</v>
      </c>
      <c r="H22" s="73">
        <v>228666.26</v>
      </c>
      <c r="I22" s="72">
        <v>392212.95</v>
      </c>
      <c r="J22" s="74">
        <v>374378.67</v>
      </c>
    </row>
    <row r="23" spans="1:10" x14ac:dyDescent="0.25">
      <c r="A23" s="43" t="s">
        <v>186</v>
      </c>
      <c r="B23" s="42" t="s">
        <v>187</v>
      </c>
      <c r="C23" s="71">
        <v>491.26</v>
      </c>
      <c r="D23" s="72">
        <v>0</v>
      </c>
      <c r="E23" s="73">
        <v>747.13</v>
      </c>
      <c r="F23" s="73">
        <v>0</v>
      </c>
      <c r="G23" s="73">
        <v>823.5</v>
      </c>
      <c r="H23" s="73">
        <v>875</v>
      </c>
      <c r="I23" s="72">
        <v>903.62</v>
      </c>
      <c r="J23" s="74">
        <v>1750</v>
      </c>
    </row>
    <row r="24" spans="1:10" x14ac:dyDescent="0.25">
      <c r="A24" s="43" t="s">
        <v>188</v>
      </c>
      <c r="B24" s="42" t="s">
        <v>189</v>
      </c>
      <c r="C24" s="71"/>
      <c r="D24" s="72">
        <v>0</v>
      </c>
      <c r="E24" s="73"/>
      <c r="F24" s="73">
        <v>0</v>
      </c>
      <c r="G24" s="73"/>
      <c r="H24" s="73">
        <v>25</v>
      </c>
      <c r="I24" s="72"/>
      <c r="J24" s="74">
        <v>50</v>
      </c>
    </row>
    <row r="25" spans="1:10" x14ac:dyDescent="0.25">
      <c r="A25" s="43" t="s">
        <v>190</v>
      </c>
      <c r="B25" s="42" t="s">
        <v>191</v>
      </c>
      <c r="C25" s="71"/>
      <c r="D25" s="72"/>
      <c r="E25" s="73"/>
      <c r="F25" s="73"/>
      <c r="G25" s="73"/>
      <c r="H25" s="73"/>
      <c r="I25" s="72"/>
      <c r="J25" s="74"/>
    </row>
    <row r="26" spans="1:10" x14ac:dyDescent="0.25">
      <c r="A26" s="43"/>
      <c r="B26" s="42"/>
      <c r="C26" s="71"/>
      <c r="D26" s="73"/>
      <c r="E26" s="73"/>
      <c r="F26" s="73"/>
      <c r="G26" s="73"/>
      <c r="H26" s="73"/>
      <c r="I26" s="73"/>
      <c r="J26" s="74"/>
    </row>
    <row r="27" spans="1:10" x14ac:dyDescent="0.25">
      <c r="A27" s="43" t="s">
        <v>8</v>
      </c>
      <c r="B27" s="42" t="s">
        <v>158</v>
      </c>
      <c r="C27" s="71"/>
      <c r="D27" s="73"/>
      <c r="E27" s="73"/>
      <c r="F27" s="73"/>
      <c r="G27" s="73"/>
      <c r="H27" s="73"/>
      <c r="I27" s="73"/>
      <c r="J27" s="74"/>
    </row>
    <row r="28" spans="1:10" x14ac:dyDescent="0.25">
      <c r="A28" s="43" t="s">
        <v>9</v>
      </c>
      <c r="B28" s="42" t="s">
        <v>159</v>
      </c>
      <c r="C28" s="71"/>
      <c r="D28" s="73"/>
      <c r="E28" s="73"/>
      <c r="F28" s="73"/>
      <c r="G28" s="73"/>
      <c r="H28" s="73"/>
      <c r="I28" s="73"/>
      <c r="J28" s="74"/>
    </row>
    <row r="29" spans="1:10" x14ac:dyDescent="0.25">
      <c r="A29" s="43" t="s">
        <v>11</v>
      </c>
      <c r="B29" s="42" t="s">
        <v>10</v>
      </c>
      <c r="C29" s="71"/>
      <c r="D29" s="73"/>
      <c r="E29" s="73"/>
      <c r="F29" s="73"/>
      <c r="G29" s="73"/>
      <c r="H29" s="73"/>
      <c r="I29" s="73"/>
      <c r="J29" s="74"/>
    </row>
    <row r="30" spans="1:10" x14ac:dyDescent="0.25">
      <c r="A30" s="43" t="s">
        <v>13</v>
      </c>
      <c r="B30" s="44" t="s">
        <v>12</v>
      </c>
      <c r="C30" s="71"/>
      <c r="D30" s="73">
        <v>0</v>
      </c>
      <c r="E30" s="73">
        <v>145211.71</v>
      </c>
      <c r="F30" s="73">
        <v>0</v>
      </c>
      <c r="G30" s="73">
        <v>146687.94</v>
      </c>
      <c r="H30" s="73">
        <v>124316.36</v>
      </c>
      <c r="I30" s="73">
        <v>233205.32</v>
      </c>
      <c r="J30" s="74">
        <v>248632.71</v>
      </c>
    </row>
    <row r="31" spans="1:10" ht="30" x14ac:dyDescent="0.25">
      <c r="A31" s="45" t="s">
        <v>5</v>
      </c>
      <c r="B31" s="46" t="s">
        <v>136</v>
      </c>
      <c r="C31" s="75">
        <f t="shared" ref="C31:J31" si="2">+C17+C30</f>
        <v>348094.71999999997</v>
      </c>
      <c r="D31" s="76">
        <f t="shared" si="2"/>
        <v>144232.18</v>
      </c>
      <c r="E31" s="76">
        <f t="shared" si="2"/>
        <v>1006285.6699999999</v>
      </c>
      <c r="F31" s="76">
        <f t="shared" si="2"/>
        <v>351433.32</v>
      </c>
      <c r="G31" s="76">
        <f t="shared" si="2"/>
        <v>1316086.52</v>
      </c>
      <c r="H31" s="76">
        <f t="shared" si="2"/>
        <v>1077719.8400000001</v>
      </c>
      <c r="I31" s="76">
        <f t="shared" si="2"/>
        <v>1863705.02</v>
      </c>
      <c r="J31" s="77">
        <f t="shared" si="2"/>
        <v>1804006.3199999998</v>
      </c>
    </row>
    <row r="32" spans="1:10" s="47" customFormat="1" x14ac:dyDescent="0.25">
      <c r="A32" s="43" t="s">
        <v>17</v>
      </c>
      <c r="B32" s="42" t="s">
        <v>16</v>
      </c>
      <c r="C32" s="78">
        <v>92664.63</v>
      </c>
      <c r="D32" s="79">
        <v>382.59</v>
      </c>
      <c r="E32" s="79">
        <v>146484.43</v>
      </c>
      <c r="F32" s="80">
        <v>113411.54</v>
      </c>
      <c r="G32" s="80">
        <v>153481.71</v>
      </c>
      <c r="H32" s="80">
        <v>119783.45</v>
      </c>
      <c r="I32" s="81">
        <v>166392.43</v>
      </c>
      <c r="J32" s="82">
        <v>126155.36</v>
      </c>
    </row>
    <row r="33" spans="1:10" x14ac:dyDescent="0.25">
      <c r="A33" s="43" t="s">
        <v>19</v>
      </c>
      <c r="B33" s="42" t="s">
        <v>18</v>
      </c>
      <c r="C33" s="78">
        <v>3378.71</v>
      </c>
      <c r="D33" s="79">
        <v>0</v>
      </c>
      <c r="E33" s="79">
        <v>3378.71</v>
      </c>
      <c r="F33" s="80">
        <v>0</v>
      </c>
      <c r="G33" s="80">
        <v>3378.71</v>
      </c>
      <c r="H33" s="80">
        <v>51914.62</v>
      </c>
      <c r="I33" s="81">
        <v>3378.71</v>
      </c>
      <c r="J33" s="82">
        <v>103829.23</v>
      </c>
    </row>
    <row r="34" spans="1:10" x14ac:dyDescent="0.25">
      <c r="A34" s="43"/>
      <c r="B34" s="42" t="s">
        <v>120</v>
      </c>
      <c r="C34" s="78">
        <v>20939.88</v>
      </c>
      <c r="D34" s="79">
        <v>21939.88</v>
      </c>
      <c r="E34" s="79">
        <v>24869.5</v>
      </c>
      <c r="F34" s="80">
        <v>21939.88</v>
      </c>
      <c r="G34" s="80">
        <v>35662.449999999997</v>
      </c>
      <c r="H34" s="80">
        <v>46394.79</v>
      </c>
      <c r="I34" s="81">
        <v>74862.100000000006</v>
      </c>
      <c r="J34" s="82">
        <v>70849.7</v>
      </c>
    </row>
    <row r="35" spans="1:10" x14ac:dyDescent="0.25">
      <c r="A35" s="45" t="s">
        <v>15</v>
      </c>
      <c r="B35" s="48" t="s">
        <v>135</v>
      </c>
      <c r="C35" s="75">
        <f t="shared" ref="C35:J35" si="3">+C34+C33+C32</f>
        <v>116983.22</v>
      </c>
      <c r="D35" s="76">
        <f t="shared" si="3"/>
        <v>22322.47</v>
      </c>
      <c r="E35" s="76">
        <f t="shared" si="3"/>
        <v>174732.63999999998</v>
      </c>
      <c r="F35" s="76">
        <f t="shared" si="3"/>
        <v>135351.41999999998</v>
      </c>
      <c r="G35" s="76">
        <f t="shared" si="3"/>
        <v>192522.87</v>
      </c>
      <c r="H35" s="76">
        <f t="shared" si="3"/>
        <v>218092.86</v>
      </c>
      <c r="I35" s="76">
        <f t="shared" si="3"/>
        <v>244633.24</v>
      </c>
      <c r="J35" s="77">
        <f t="shared" si="3"/>
        <v>300834.28999999998</v>
      </c>
    </row>
    <row r="36" spans="1:10" x14ac:dyDescent="0.25">
      <c r="A36" s="43" t="s">
        <v>22</v>
      </c>
      <c r="B36" s="49" t="s">
        <v>21</v>
      </c>
      <c r="C36" s="78">
        <v>107854.76</v>
      </c>
      <c r="D36" s="79">
        <v>71712.350000000006</v>
      </c>
      <c r="E36" s="79">
        <v>242367.24</v>
      </c>
      <c r="F36" s="80">
        <v>129003.42</v>
      </c>
      <c r="G36" s="80">
        <v>260562.62</v>
      </c>
      <c r="H36" s="80">
        <v>248382.85</v>
      </c>
      <c r="I36" s="81">
        <v>304876.55</v>
      </c>
      <c r="J36" s="82">
        <v>367762.24</v>
      </c>
    </row>
    <row r="37" spans="1:10" ht="30" x14ac:dyDescent="0.25">
      <c r="A37" s="43" t="s">
        <v>24</v>
      </c>
      <c r="B37" s="49" t="s">
        <v>23</v>
      </c>
      <c r="C37" s="78">
        <v>51538.400000000001</v>
      </c>
      <c r="D37" s="79">
        <v>34009.15</v>
      </c>
      <c r="E37" s="79">
        <v>95479.8</v>
      </c>
      <c r="F37" s="80">
        <v>88109.57</v>
      </c>
      <c r="G37" s="80">
        <v>144363.89000000001</v>
      </c>
      <c r="H37" s="80">
        <v>119139.3</v>
      </c>
      <c r="I37" s="81">
        <v>194033.3</v>
      </c>
      <c r="J37" s="82">
        <v>150169.04</v>
      </c>
    </row>
    <row r="38" spans="1:10" x14ac:dyDescent="0.25">
      <c r="A38" s="43" t="s">
        <v>26</v>
      </c>
      <c r="B38" s="42" t="s">
        <v>25</v>
      </c>
      <c r="C38" s="78">
        <v>28.41</v>
      </c>
      <c r="D38" s="79">
        <v>28.65</v>
      </c>
      <c r="E38" s="79">
        <v>28.41</v>
      </c>
      <c r="F38" s="80">
        <v>28.65</v>
      </c>
      <c r="G38" s="80">
        <v>28.41</v>
      </c>
      <c r="H38" s="80">
        <v>64.33</v>
      </c>
      <c r="I38" s="81">
        <v>56.34</v>
      </c>
      <c r="J38" s="82">
        <v>100</v>
      </c>
    </row>
    <row r="39" spans="1:10" x14ac:dyDescent="0.25">
      <c r="A39" s="43" t="s">
        <v>28</v>
      </c>
      <c r="B39" s="42" t="s">
        <v>27</v>
      </c>
      <c r="C39" s="83"/>
      <c r="D39" s="84">
        <v>0</v>
      </c>
      <c r="E39" s="84"/>
      <c r="F39" s="85">
        <v>0</v>
      </c>
      <c r="G39" s="85"/>
      <c r="H39" s="85">
        <v>5</v>
      </c>
      <c r="I39" s="86">
        <v>4.8600000000000003</v>
      </c>
      <c r="J39" s="87">
        <v>10</v>
      </c>
    </row>
    <row r="40" spans="1:10" x14ac:dyDescent="0.25">
      <c r="A40" s="43" t="s">
        <v>30</v>
      </c>
      <c r="B40" s="42" t="s">
        <v>29</v>
      </c>
      <c r="C40" s="83">
        <v>17686.810000000001</v>
      </c>
      <c r="D40" s="84">
        <v>13301.3</v>
      </c>
      <c r="E40" s="84">
        <v>29627.9</v>
      </c>
      <c r="F40" s="85">
        <v>18903.3</v>
      </c>
      <c r="G40" s="85">
        <v>42054.64</v>
      </c>
      <c r="H40" s="85">
        <v>44613.21</v>
      </c>
      <c r="I40" s="86">
        <v>49990.84</v>
      </c>
      <c r="J40" s="87">
        <v>70323.11</v>
      </c>
    </row>
    <row r="41" spans="1:10" x14ac:dyDescent="0.25">
      <c r="A41" s="45" t="s">
        <v>20</v>
      </c>
      <c r="B41" s="48" t="s">
        <v>119</v>
      </c>
      <c r="C41" s="75">
        <f t="shared" ref="C41:J41" si="4">+C40+C39+C38+C37+C36</f>
        <v>177108.38</v>
      </c>
      <c r="D41" s="76">
        <f t="shared" si="4"/>
        <v>119051.45000000001</v>
      </c>
      <c r="E41" s="76">
        <f t="shared" si="4"/>
        <v>367503.35</v>
      </c>
      <c r="F41" s="76">
        <f t="shared" si="4"/>
        <v>236044.94</v>
      </c>
      <c r="G41" s="76">
        <f t="shared" si="4"/>
        <v>447009.56</v>
      </c>
      <c r="H41" s="76">
        <f t="shared" si="4"/>
        <v>412204.69</v>
      </c>
      <c r="I41" s="76">
        <f t="shared" si="4"/>
        <v>548961.8899999999</v>
      </c>
      <c r="J41" s="77">
        <f t="shared" si="4"/>
        <v>588364.39</v>
      </c>
    </row>
    <row r="42" spans="1:10" x14ac:dyDescent="0.25">
      <c r="A42" s="43" t="s">
        <v>33</v>
      </c>
      <c r="B42" s="42" t="s">
        <v>32</v>
      </c>
      <c r="C42" s="83"/>
      <c r="D42" s="84"/>
      <c r="E42" s="84"/>
      <c r="F42" s="85"/>
      <c r="G42" s="85"/>
      <c r="H42" s="85"/>
      <c r="I42" s="86"/>
      <c r="J42" s="87"/>
    </row>
    <row r="43" spans="1:10" x14ac:dyDescent="0.25">
      <c r="A43" s="43" t="s">
        <v>34</v>
      </c>
      <c r="B43" s="42" t="s">
        <v>0</v>
      </c>
      <c r="C43" s="83">
        <v>600000</v>
      </c>
      <c r="D43" s="84">
        <v>0</v>
      </c>
      <c r="E43" s="84">
        <v>705499.9</v>
      </c>
      <c r="F43" s="85">
        <v>67089.929999999993</v>
      </c>
      <c r="G43" s="85">
        <v>788212.96</v>
      </c>
      <c r="H43" s="85">
        <v>388099.39</v>
      </c>
      <c r="I43" s="86">
        <v>801662.96</v>
      </c>
      <c r="J43" s="87">
        <v>671419.34</v>
      </c>
    </row>
    <row r="44" spans="1:10" x14ac:dyDescent="0.25">
      <c r="A44" s="43" t="s">
        <v>35</v>
      </c>
      <c r="B44" s="42" t="s">
        <v>1</v>
      </c>
      <c r="C44" s="83"/>
      <c r="D44" s="84"/>
      <c r="E44" s="84">
        <v>51686.3</v>
      </c>
      <c r="F44" s="85"/>
      <c r="G44" s="85">
        <v>51686.3</v>
      </c>
      <c r="H44" s="85"/>
      <c r="I44" s="86">
        <v>51686.3</v>
      </c>
      <c r="J44" s="87"/>
    </row>
    <row r="45" spans="1:10" x14ac:dyDescent="0.25">
      <c r="A45" s="43" t="s">
        <v>37</v>
      </c>
      <c r="B45" s="42" t="s">
        <v>36</v>
      </c>
      <c r="C45" s="78">
        <v>3500</v>
      </c>
      <c r="D45" s="79">
        <v>0</v>
      </c>
      <c r="E45" s="79">
        <v>11000</v>
      </c>
      <c r="F45" s="80">
        <v>1397</v>
      </c>
      <c r="G45" s="80">
        <v>13230</v>
      </c>
      <c r="H45" s="80">
        <v>23719.51</v>
      </c>
      <c r="I45" s="81">
        <v>28023</v>
      </c>
      <c r="J45" s="82">
        <v>41042.019999999997</v>
      </c>
    </row>
    <row r="46" spans="1:10" x14ac:dyDescent="0.25">
      <c r="A46" s="43" t="s">
        <v>38</v>
      </c>
      <c r="B46" s="42" t="s">
        <v>2</v>
      </c>
      <c r="C46" s="78">
        <v>5992.94</v>
      </c>
      <c r="D46" s="79">
        <v>24770.44</v>
      </c>
      <c r="E46" s="79">
        <v>23381.45</v>
      </c>
      <c r="F46" s="80">
        <v>48763.62</v>
      </c>
      <c r="G46" s="80">
        <v>38144.42</v>
      </c>
      <c r="H46" s="80">
        <v>63454.6</v>
      </c>
      <c r="I46" s="81">
        <v>45261.36</v>
      </c>
      <c r="J46" s="82">
        <v>80145.58</v>
      </c>
    </row>
    <row r="47" spans="1:10" x14ac:dyDescent="0.25">
      <c r="A47" s="45" t="s">
        <v>31</v>
      </c>
      <c r="B47" s="48" t="s">
        <v>118</v>
      </c>
      <c r="C47" s="75">
        <f t="shared" ref="C47:J47" si="5">+C46+C45+C44+C43+C42</f>
        <v>609492.93999999994</v>
      </c>
      <c r="D47" s="76">
        <f t="shared" si="5"/>
        <v>24770.44</v>
      </c>
      <c r="E47" s="76">
        <f t="shared" si="5"/>
        <v>791567.65</v>
      </c>
      <c r="F47" s="76">
        <f t="shared" si="5"/>
        <v>117250.54999999999</v>
      </c>
      <c r="G47" s="76">
        <f t="shared" si="5"/>
        <v>891273.67999999993</v>
      </c>
      <c r="H47" s="76">
        <f t="shared" si="5"/>
        <v>475273.5</v>
      </c>
      <c r="I47" s="76">
        <f t="shared" si="5"/>
        <v>926633.62</v>
      </c>
      <c r="J47" s="77">
        <f t="shared" si="5"/>
        <v>792606.94</v>
      </c>
    </row>
    <row r="48" spans="1:10" x14ac:dyDescent="0.25">
      <c r="A48" s="43" t="s">
        <v>41</v>
      </c>
      <c r="B48" s="42" t="s">
        <v>40</v>
      </c>
      <c r="C48" s="83"/>
      <c r="D48" s="84"/>
      <c r="E48" s="84"/>
      <c r="F48" s="85"/>
      <c r="G48" s="85"/>
      <c r="H48" s="85"/>
      <c r="I48" s="86"/>
      <c r="J48" s="87"/>
    </row>
    <row r="49" spans="1:10" x14ac:dyDescent="0.25">
      <c r="A49" s="43" t="s">
        <v>43</v>
      </c>
      <c r="B49" s="42" t="s">
        <v>42</v>
      </c>
      <c r="C49" s="83"/>
      <c r="D49" s="84"/>
      <c r="E49" s="84"/>
      <c r="F49" s="85"/>
      <c r="G49" s="85"/>
      <c r="H49" s="85"/>
      <c r="I49" s="86"/>
      <c r="J49" s="87"/>
    </row>
    <row r="50" spans="1:10" x14ac:dyDescent="0.25">
      <c r="A50" s="43" t="s">
        <v>45</v>
      </c>
      <c r="B50" s="42" t="s">
        <v>44</v>
      </c>
      <c r="C50" s="83"/>
      <c r="D50" s="84"/>
      <c r="E50" s="84"/>
      <c r="F50" s="85"/>
      <c r="G50" s="85"/>
      <c r="H50" s="85"/>
      <c r="I50" s="86"/>
      <c r="J50" s="87"/>
    </row>
    <row r="51" spans="1:10" x14ac:dyDescent="0.25">
      <c r="A51" s="43" t="s">
        <v>47</v>
      </c>
      <c r="B51" s="42" t="s">
        <v>46</v>
      </c>
      <c r="C51" s="88"/>
      <c r="D51" s="89"/>
      <c r="E51" s="89"/>
      <c r="F51" s="90"/>
      <c r="G51" s="90"/>
      <c r="H51" s="90"/>
      <c r="I51" s="91"/>
      <c r="J51" s="92"/>
    </row>
    <row r="52" spans="1:10" x14ac:dyDescent="0.25">
      <c r="A52" s="45" t="s">
        <v>39</v>
      </c>
      <c r="B52" s="46" t="s">
        <v>117</v>
      </c>
      <c r="C52" s="75">
        <f t="shared" ref="C52:J52" si="6">+C51+C50+C49+C48</f>
        <v>0</v>
      </c>
      <c r="D52" s="76">
        <f t="shared" si="6"/>
        <v>0</v>
      </c>
      <c r="E52" s="76">
        <f t="shared" si="6"/>
        <v>0</v>
      </c>
      <c r="F52" s="76">
        <f t="shared" si="6"/>
        <v>0</v>
      </c>
      <c r="G52" s="76">
        <f t="shared" si="6"/>
        <v>0</v>
      </c>
      <c r="H52" s="76">
        <f t="shared" si="6"/>
        <v>0</v>
      </c>
      <c r="I52" s="76">
        <f t="shared" si="6"/>
        <v>0</v>
      </c>
      <c r="J52" s="77">
        <f t="shared" si="6"/>
        <v>0</v>
      </c>
    </row>
    <row r="53" spans="1:10" x14ac:dyDescent="0.25">
      <c r="A53" s="43" t="s">
        <v>50</v>
      </c>
      <c r="B53" s="42" t="s">
        <v>49</v>
      </c>
      <c r="C53" s="88"/>
      <c r="D53" s="89"/>
      <c r="E53" s="89"/>
      <c r="F53" s="90"/>
      <c r="G53" s="90"/>
      <c r="H53" s="90"/>
      <c r="I53" s="91"/>
      <c r="J53" s="92"/>
    </row>
    <row r="54" spans="1:10" x14ac:dyDescent="0.25">
      <c r="A54" s="43" t="s">
        <v>52</v>
      </c>
      <c r="B54" s="42" t="s">
        <v>51</v>
      </c>
      <c r="C54" s="88"/>
      <c r="D54" s="89"/>
      <c r="E54" s="89"/>
      <c r="F54" s="90"/>
      <c r="G54" s="90"/>
      <c r="H54" s="90"/>
      <c r="I54" s="91"/>
      <c r="J54" s="92"/>
    </row>
    <row r="55" spans="1:10" x14ac:dyDescent="0.25">
      <c r="A55" s="43" t="s">
        <v>54</v>
      </c>
      <c r="B55" s="42" t="s">
        <v>53</v>
      </c>
      <c r="C55" s="88"/>
      <c r="D55" s="89"/>
      <c r="E55" s="89"/>
      <c r="F55" s="90"/>
      <c r="G55" s="90"/>
      <c r="H55" s="90"/>
      <c r="I55" s="91"/>
      <c r="J55" s="92"/>
    </row>
    <row r="56" spans="1:10" x14ac:dyDescent="0.25">
      <c r="A56" s="43" t="s">
        <v>56</v>
      </c>
      <c r="B56" s="42" t="s">
        <v>55</v>
      </c>
      <c r="C56" s="88"/>
      <c r="D56" s="89"/>
      <c r="E56" s="89"/>
      <c r="F56" s="90"/>
      <c r="G56" s="90"/>
      <c r="H56" s="90"/>
      <c r="I56" s="91"/>
      <c r="J56" s="92"/>
    </row>
    <row r="57" spans="1:10" x14ac:dyDescent="0.25">
      <c r="A57" s="45" t="s">
        <v>48</v>
      </c>
      <c r="B57" s="48" t="s">
        <v>116</v>
      </c>
      <c r="C57" s="75">
        <f t="shared" ref="C57:J57" si="7">+C56+C55+C54+C53</f>
        <v>0</v>
      </c>
      <c r="D57" s="76">
        <f t="shared" si="7"/>
        <v>0</v>
      </c>
      <c r="E57" s="76">
        <f t="shared" si="7"/>
        <v>0</v>
      </c>
      <c r="F57" s="76">
        <f t="shared" si="7"/>
        <v>0</v>
      </c>
      <c r="G57" s="76">
        <f t="shared" si="7"/>
        <v>0</v>
      </c>
      <c r="H57" s="76">
        <f t="shared" si="7"/>
        <v>0</v>
      </c>
      <c r="I57" s="76">
        <f t="shared" si="7"/>
        <v>0</v>
      </c>
      <c r="J57" s="77">
        <f t="shared" si="7"/>
        <v>0</v>
      </c>
    </row>
    <row r="58" spans="1:10" x14ac:dyDescent="0.25">
      <c r="A58" s="43" t="s">
        <v>59</v>
      </c>
      <c r="B58" s="42" t="s">
        <v>58</v>
      </c>
      <c r="C58" s="88">
        <v>109139.73</v>
      </c>
      <c r="D58" s="89">
        <v>111367.66</v>
      </c>
      <c r="E58" s="89">
        <v>206566.98</v>
      </c>
      <c r="F58" s="90">
        <v>197445.15</v>
      </c>
      <c r="G58" s="90">
        <v>280561.65000000002</v>
      </c>
      <c r="H58" s="90">
        <v>364854.29</v>
      </c>
      <c r="I58" s="91">
        <v>381307.44</v>
      </c>
      <c r="J58" s="92">
        <v>557000</v>
      </c>
    </row>
    <row r="59" spans="1:10" x14ac:dyDescent="0.25">
      <c r="A59" s="43" t="s">
        <v>61</v>
      </c>
      <c r="B59" s="42" t="s">
        <v>60</v>
      </c>
      <c r="C59" s="88">
        <v>702.46</v>
      </c>
      <c r="D59" s="89">
        <v>1426.6</v>
      </c>
      <c r="E59" s="89">
        <v>1502.9</v>
      </c>
      <c r="F59" s="90">
        <v>1629.1</v>
      </c>
      <c r="G59" s="90">
        <v>56079.43</v>
      </c>
      <c r="H59" s="90">
        <v>40256.050000000003</v>
      </c>
      <c r="I59" s="91">
        <v>56500.57</v>
      </c>
      <c r="J59" s="92">
        <v>78882.990000000005</v>
      </c>
    </row>
    <row r="60" spans="1:10" x14ac:dyDescent="0.25">
      <c r="A60" s="45" t="s">
        <v>57</v>
      </c>
      <c r="B60" s="46" t="s">
        <v>115</v>
      </c>
      <c r="C60" s="75">
        <f t="shared" ref="C60:J60" si="8">+C59+C58</f>
        <v>109842.19</v>
      </c>
      <c r="D60" s="76">
        <f t="shared" si="8"/>
        <v>112794.26000000001</v>
      </c>
      <c r="E60" s="76">
        <f t="shared" si="8"/>
        <v>208069.88</v>
      </c>
      <c r="F60" s="76">
        <f t="shared" si="8"/>
        <v>199074.25</v>
      </c>
      <c r="G60" s="76">
        <f t="shared" si="8"/>
        <v>336641.08</v>
      </c>
      <c r="H60" s="76">
        <f t="shared" si="8"/>
        <v>405110.33999999997</v>
      </c>
      <c r="I60" s="76">
        <f t="shared" si="8"/>
        <v>437808.01</v>
      </c>
      <c r="J60" s="77">
        <f t="shared" si="8"/>
        <v>635882.99</v>
      </c>
    </row>
    <row r="61" spans="1:10" ht="17.25" x14ac:dyDescent="0.25">
      <c r="A61" s="50" t="s">
        <v>121</v>
      </c>
      <c r="B61" s="51" t="s">
        <v>144</v>
      </c>
      <c r="C61" s="93"/>
      <c r="D61" s="94">
        <v>0</v>
      </c>
      <c r="E61" s="94"/>
      <c r="F61" s="94">
        <v>0</v>
      </c>
      <c r="G61" s="95"/>
      <c r="H61" s="95">
        <v>0</v>
      </c>
      <c r="I61" s="95"/>
      <c r="J61" s="96">
        <v>0</v>
      </c>
    </row>
    <row r="62" spans="1:10" s="37" customFormat="1" x14ac:dyDescent="0.25">
      <c r="A62" s="288" t="s">
        <v>155</v>
      </c>
      <c r="B62" s="289"/>
      <c r="C62" s="97">
        <f>+C61+C60+C57+C52+C47+C41+C35+C31</f>
        <v>1361521.4499999997</v>
      </c>
      <c r="D62" s="98">
        <f t="shared" ref="D62:J62" si="9">D61+D60+D57+D52+D47+D41+D35+D31</f>
        <v>423170.8</v>
      </c>
      <c r="E62" s="98">
        <f t="shared" si="9"/>
        <v>2548159.1899999995</v>
      </c>
      <c r="F62" s="98">
        <f t="shared" si="9"/>
        <v>1039154.48</v>
      </c>
      <c r="G62" s="98">
        <f t="shared" si="9"/>
        <v>3183533.71</v>
      </c>
      <c r="H62" s="98">
        <f t="shared" si="9"/>
        <v>2588401.2300000004</v>
      </c>
      <c r="I62" s="98">
        <f t="shared" si="9"/>
        <v>4021741.78</v>
      </c>
      <c r="J62" s="99">
        <f t="shared" si="9"/>
        <v>4121694.9299999997</v>
      </c>
    </row>
    <row r="63" spans="1:10" x14ac:dyDescent="0.25">
      <c r="A63" s="4" t="s">
        <v>160</v>
      </c>
      <c r="B63" s="3"/>
      <c r="C63" s="16"/>
      <c r="D63" s="100">
        <v>0</v>
      </c>
      <c r="E63" s="17"/>
      <c r="F63" s="100">
        <v>0</v>
      </c>
      <c r="G63" s="17"/>
      <c r="H63" s="100">
        <v>0</v>
      </c>
      <c r="I63" s="17"/>
      <c r="J63" s="102">
        <v>0</v>
      </c>
    </row>
    <row r="64" spans="1:10" x14ac:dyDescent="0.25">
      <c r="A64" s="288" t="s">
        <v>133</v>
      </c>
      <c r="B64" s="289"/>
      <c r="C64" s="97">
        <f>+C62+C14</f>
        <v>2313450.2699999996</v>
      </c>
      <c r="D64" s="98">
        <f>+D62+D14</f>
        <v>2225725.63</v>
      </c>
      <c r="E64" s="98">
        <f>+E62+C14</f>
        <v>3500088.0099999993</v>
      </c>
      <c r="F64" s="98">
        <f>+F62+D14</f>
        <v>2841709.31</v>
      </c>
      <c r="G64" s="98">
        <f>+G62+C14</f>
        <v>4135462.53</v>
      </c>
      <c r="H64" s="98">
        <f>+H62+D14</f>
        <v>4390956.0600000005</v>
      </c>
      <c r="I64" s="98">
        <f>+I62+C14</f>
        <v>4973670.5999999996</v>
      </c>
      <c r="J64" s="99">
        <f>+J62+D14</f>
        <v>5924249.7599999998</v>
      </c>
    </row>
    <row r="65" spans="1:10" x14ac:dyDescent="0.25">
      <c r="A65" s="4" t="s">
        <v>161</v>
      </c>
      <c r="B65" s="3"/>
      <c r="C65" s="16"/>
      <c r="D65" s="101">
        <f>+D63+$D15</f>
        <v>1802554.83</v>
      </c>
      <c r="E65" s="17"/>
      <c r="F65" s="101">
        <f>+F63+$D15</f>
        <v>1802554.83</v>
      </c>
      <c r="G65" s="17"/>
      <c r="H65" s="101">
        <f>+H63+$D15</f>
        <v>1802554.83</v>
      </c>
      <c r="I65" s="17"/>
      <c r="J65" s="101">
        <f>+J63+$D15</f>
        <v>1802554.83</v>
      </c>
    </row>
    <row r="66" spans="1:10" ht="18.95" customHeight="1" x14ac:dyDescent="0.25">
      <c r="B66" s="53"/>
      <c r="C66" s="52"/>
      <c r="D66" s="52"/>
      <c r="E66" s="52"/>
      <c r="F66" s="52"/>
      <c r="G66" s="52"/>
      <c r="H66" s="52"/>
      <c r="I66" s="52"/>
      <c r="J66" s="52"/>
    </row>
    <row r="67" spans="1:10" ht="21" customHeight="1" x14ac:dyDescent="0.25">
      <c r="A67" s="279" t="s">
        <v>130</v>
      </c>
      <c r="B67" s="285" t="s">
        <v>131</v>
      </c>
      <c r="C67" s="283" t="s">
        <v>122</v>
      </c>
      <c r="D67" s="283"/>
      <c r="E67" s="283"/>
      <c r="F67" s="283"/>
      <c r="G67" s="283"/>
      <c r="H67" s="283"/>
      <c r="I67" s="283"/>
      <c r="J67" s="284"/>
    </row>
    <row r="68" spans="1:10" ht="33" customHeight="1" x14ac:dyDescent="0.25">
      <c r="A68" s="280"/>
      <c r="B68" s="286"/>
      <c r="C68" s="277" t="s">
        <v>177</v>
      </c>
      <c r="D68" s="278"/>
      <c r="E68" s="8" t="s">
        <v>178</v>
      </c>
      <c r="F68" s="7"/>
      <c r="G68" s="6" t="s">
        <v>179</v>
      </c>
      <c r="H68" s="7"/>
      <c r="I68" s="6" t="s">
        <v>180</v>
      </c>
      <c r="J68" s="5"/>
    </row>
    <row r="69" spans="1:10" ht="37.5" customHeight="1" x14ac:dyDescent="0.25">
      <c r="A69" s="281"/>
      <c r="B69" s="287"/>
      <c r="C69" s="29" t="s">
        <v>143</v>
      </c>
      <c r="D69" s="28" t="s">
        <v>182</v>
      </c>
      <c r="E69" s="29" t="s">
        <v>143</v>
      </c>
      <c r="F69" s="28" t="s">
        <v>182</v>
      </c>
      <c r="G69" s="29" t="s">
        <v>143</v>
      </c>
      <c r="H69" s="28" t="s">
        <v>156</v>
      </c>
      <c r="I69" s="29" t="s">
        <v>143</v>
      </c>
      <c r="J69" s="30" t="s">
        <v>4</v>
      </c>
    </row>
    <row r="70" spans="1:10" x14ac:dyDescent="0.25">
      <c r="A70" s="43" t="s">
        <v>64</v>
      </c>
      <c r="B70" s="42" t="s">
        <v>63</v>
      </c>
      <c r="C70" s="103">
        <v>116609.12</v>
      </c>
      <c r="D70" s="104">
        <v>138291.1</v>
      </c>
      <c r="E70" s="104">
        <v>275209.40000000002</v>
      </c>
      <c r="F70" s="104">
        <v>249142.54</v>
      </c>
      <c r="G70" s="104">
        <v>399925.2</v>
      </c>
      <c r="H70" s="104">
        <v>420758.31</v>
      </c>
      <c r="I70" s="104">
        <v>575546.86</v>
      </c>
      <c r="J70" s="105">
        <v>649579.28</v>
      </c>
    </row>
    <row r="71" spans="1:10" x14ac:dyDescent="0.25">
      <c r="A71" s="43" t="s">
        <v>66</v>
      </c>
      <c r="B71" s="42" t="s">
        <v>65</v>
      </c>
      <c r="C71" s="106">
        <v>5713.65</v>
      </c>
      <c r="D71" s="107">
        <v>10272.58</v>
      </c>
      <c r="E71" s="107">
        <v>16926.87</v>
      </c>
      <c r="F71" s="107">
        <v>19121.2</v>
      </c>
      <c r="G71" s="107">
        <v>26688.31</v>
      </c>
      <c r="H71" s="107">
        <v>31824.03</v>
      </c>
      <c r="I71" s="107">
        <v>41407.47</v>
      </c>
      <c r="J71" s="108">
        <v>48756.39</v>
      </c>
    </row>
    <row r="72" spans="1:10" x14ac:dyDescent="0.25">
      <c r="A72" s="43" t="s">
        <v>68</v>
      </c>
      <c r="B72" s="42" t="s">
        <v>67</v>
      </c>
      <c r="C72" s="109">
        <v>294341.34999999998</v>
      </c>
      <c r="D72" s="110">
        <v>266819.90000000002</v>
      </c>
      <c r="E72" s="110">
        <v>611984.84</v>
      </c>
      <c r="F72" s="110">
        <v>579850.73</v>
      </c>
      <c r="G72" s="110">
        <v>861393.5</v>
      </c>
      <c r="H72" s="110">
        <v>1095403.93</v>
      </c>
      <c r="I72" s="110">
        <v>1164111.04</v>
      </c>
      <c r="J72" s="111">
        <v>1610956.69</v>
      </c>
    </row>
    <row r="73" spans="1:10" x14ac:dyDescent="0.25">
      <c r="A73" s="43" t="s">
        <v>69</v>
      </c>
      <c r="B73" s="42" t="s">
        <v>14</v>
      </c>
      <c r="C73" s="106">
        <v>130754.39</v>
      </c>
      <c r="D73" s="107">
        <v>133648.79999999999</v>
      </c>
      <c r="E73" s="107">
        <v>225521.72</v>
      </c>
      <c r="F73" s="107">
        <v>161474.46</v>
      </c>
      <c r="G73" s="107">
        <v>285740.48</v>
      </c>
      <c r="H73" s="107">
        <v>361265.08</v>
      </c>
      <c r="I73" s="107">
        <v>304478.39</v>
      </c>
      <c r="J73" s="108">
        <v>561055.67000000004</v>
      </c>
    </row>
    <row r="74" spans="1:10" x14ac:dyDescent="0.25">
      <c r="A74" s="43" t="s">
        <v>71</v>
      </c>
      <c r="B74" s="42" t="s">
        <v>70</v>
      </c>
      <c r="C74" s="106"/>
      <c r="D74" s="107"/>
      <c r="E74" s="107"/>
      <c r="F74" s="107"/>
      <c r="G74" s="107"/>
      <c r="H74" s="107"/>
      <c r="I74" s="107"/>
      <c r="J74" s="108"/>
    </row>
    <row r="75" spans="1:10" x14ac:dyDescent="0.25">
      <c r="A75" s="43" t="s">
        <v>72</v>
      </c>
      <c r="B75" s="42" t="s">
        <v>12</v>
      </c>
      <c r="C75" s="109"/>
      <c r="D75" s="110"/>
      <c r="E75" s="110"/>
      <c r="F75" s="110"/>
      <c r="G75" s="110"/>
      <c r="H75" s="110"/>
      <c r="I75" s="110"/>
      <c r="J75" s="111"/>
    </row>
    <row r="76" spans="1:10" x14ac:dyDescent="0.25">
      <c r="A76" s="43" t="s">
        <v>74</v>
      </c>
      <c r="B76" s="42" t="s">
        <v>73</v>
      </c>
      <c r="C76" s="109">
        <v>821.79</v>
      </c>
      <c r="D76" s="110">
        <v>0</v>
      </c>
      <c r="E76" s="110">
        <v>821.79</v>
      </c>
      <c r="F76" s="110">
        <v>0</v>
      </c>
      <c r="G76" s="110">
        <v>10896.65</v>
      </c>
      <c r="H76" s="110">
        <v>0</v>
      </c>
      <c r="I76" s="110">
        <v>21180.25</v>
      </c>
      <c r="J76" s="111">
        <v>17201</v>
      </c>
    </row>
    <row r="77" spans="1:10" x14ac:dyDescent="0.25">
      <c r="A77" s="43" t="s">
        <v>76</v>
      </c>
      <c r="B77" s="42" t="s">
        <v>75</v>
      </c>
      <c r="C77" s="106"/>
      <c r="D77" s="107"/>
      <c r="E77" s="107"/>
      <c r="F77" s="107"/>
      <c r="G77" s="107"/>
      <c r="H77" s="107"/>
      <c r="I77" s="107"/>
      <c r="J77" s="108"/>
    </row>
    <row r="78" spans="1:10" x14ac:dyDescent="0.25">
      <c r="A78" s="43" t="s">
        <v>78</v>
      </c>
      <c r="B78" s="42" t="s">
        <v>77</v>
      </c>
      <c r="C78" s="106">
        <v>3596.91</v>
      </c>
      <c r="D78" s="107">
        <v>175.02</v>
      </c>
      <c r="E78" s="107">
        <v>3596.91</v>
      </c>
      <c r="F78" s="107">
        <v>288.82</v>
      </c>
      <c r="G78" s="107">
        <v>3807.11</v>
      </c>
      <c r="H78" s="107">
        <v>2644.41</v>
      </c>
      <c r="I78" s="107">
        <v>4942.1099999999997</v>
      </c>
      <c r="J78" s="108">
        <v>5000</v>
      </c>
    </row>
    <row r="79" spans="1:10" x14ac:dyDescent="0.25">
      <c r="A79" s="43" t="s">
        <v>80</v>
      </c>
      <c r="B79" s="42" t="s">
        <v>79</v>
      </c>
      <c r="C79" s="106">
        <v>38503.730000000003</v>
      </c>
      <c r="D79" s="107">
        <v>23058.43</v>
      </c>
      <c r="E79" s="107">
        <v>42765.64</v>
      </c>
      <c r="F79" s="107">
        <v>26338.84</v>
      </c>
      <c r="G79" s="107">
        <v>52133.71</v>
      </c>
      <c r="H79" s="107">
        <v>54615.31</v>
      </c>
      <c r="I79" s="107">
        <v>59836.7</v>
      </c>
      <c r="J79" s="108">
        <v>82891.759999999995</v>
      </c>
    </row>
    <row r="80" spans="1:10" x14ac:dyDescent="0.25">
      <c r="A80" s="45" t="s">
        <v>62</v>
      </c>
      <c r="B80" s="48" t="s">
        <v>127</v>
      </c>
      <c r="C80" s="112">
        <f t="shared" ref="C80:J80" si="10">SUM(C70:C79)</f>
        <v>590340.94000000006</v>
      </c>
      <c r="D80" s="113">
        <f t="shared" si="10"/>
        <v>572265.83000000007</v>
      </c>
      <c r="E80" s="113">
        <f t="shared" si="10"/>
        <v>1176827.17</v>
      </c>
      <c r="F80" s="113">
        <f t="shared" si="10"/>
        <v>1036216.5899999999</v>
      </c>
      <c r="G80" s="113">
        <f t="shared" si="10"/>
        <v>1640584.96</v>
      </c>
      <c r="H80" s="113">
        <f t="shared" si="10"/>
        <v>1966511.07</v>
      </c>
      <c r="I80" s="113">
        <f t="shared" si="10"/>
        <v>2171502.8200000003</v>
      </c>
      <c r="J80" s="114">
        <f t="shared" si="10"/>
        <v>2975440.7899999996</v>
      </c>
    </row>
    <row r="81" spans="1:10" x14ac:dyDescent="0.25">
      <c r="A81" s="43" t="s">
        <v>83</v>
      </c>
      <c r="B81" s="42" t="s">
        <v>82</v>
      </c>
      <c r="C81" s="115"/>
      <c r="D81" s="116"/>
      <c r="E81" s="107"/>
      <c r="F81" s="107"/>
      <c r="G81" s="107"/>
      <c r="H81" s="107"/>
      <c r="I81" s="107"/>
      <c r="J81" s="108"/>
    </row>
    <row r="82" spans="1:10" x14ac:dyDescent="0.25">
      <c r="A82" s="43" t="s">
        <v>85</v>
      </c>
      <c r="B82" s="42" t="s">
        <v>84</v>
      </c>
      <c r="C82" s="109">
        <v>252764.85</v>
      </c>
      <c r="D82" s="110">
        <v>64475.59</v>
      </c>
      <c r="E82" s="110">
        <v>440211.25</v>
      </c>
      <c r="F82" s="110">
        <v>202659.91</v>
      </c>
      <c r="G82" s="110">
        <v>515856.12</v>
      </c>
      <c r="H82" s="110">
        <v>666103.53</v>
      </c>
      <c r="I82" s="110">
        <v>685309.46</v>
      </c>
      <c r="J82" s="111">
        <v>1153689.8</v>
      </c>
    </row>
    <row r="83" spans="1:10" x14ac:dyDescent="0.25">
      <c r="A83" s="43" t="s">
        <v>86</v>
      </c>
      <c r="B83" s="42" t="s">
        <v>0</v>
      </c>
      <c r="C83" s="106"/>
      <c r="D83" s="107">
        <v>0</v>
      </c>
      <c r="E83" s="107">
        <v>12845.55</v>
      </c>
      <c r="F83" s="107">
        <v>0</v>
      </c>
      <c r="G83" s="107">
        <v>51903.57</v>
      </c>
      <c r="H83" s="107">
        <v>0</v>
      </c>
      <c r="I83" s="107">
        <v>62845.55</v>
      </c>
      <c r="J83" s="108">
        <v>9000</v>
      </c>
    </row>
    <row r="84" spans="1:10" x14ac:dyDescent="0.25">
      <c r="A84" s="43" t="s">
        <v>87</v>
      </c>
      <c r="B84" s="42" t="s">
        <v>1</v>
      </c>
      <c r="C84" s="106"/>
      <c r="D84" s="107"/>
      <c r="E84" s="107"/>
      <c r="F84" s="107"/>
      <c r="G84" s="107"/>
      <c r="H84" s="107"/>
      <c r="I84" s="107"/>
      <c r="J84" s="108"/>
    </row>
    <row r="85" spans="1:10" x14ac:dyDescent="0.25">
      <c r="A85" s="43" t="s">
        <v>89</v>
      </c>
      <c r="B85" s="42" t="s">
        <v>88</v>
      </c>
      <c r="C85" s="117">
        <v>14416.89</v>
      </c>
      <c r="D85" s="118">
        <v>35</v>
      </c>
      <c r="E85" s="118">
        <v>14416.89</v>
      </c>
      <c r="F85" s="118">
        <v>4235</v>
      </c>
      <c r="G85" s="118">
        <v>14416.89</v>
      </c>
      <c r="H85" s="118">
        <v>4235</v>
      </c>
      <c r="I85" s="118">
        <v>32180.59</v>
      </c>
      <c r="J85" s="119">
        <v>14235</v>
      </c>
    </row>
    <row r="86" spans="1:10" x14ac:dyDescent="0.25">
      <c r="A86" s="45" t="s">
        <v>81</v>
      </c>
      <c r="B86" s="48" t="s">
        <v>126</v>
      </c>
      <c r="C86" s="112">
        <f t="shared" ref="C86:J86" si="11">SUM(C81:C85)</f>
        <v>267181.74</v>
      </c>
      <c r="D86" s="113">
        <f t="shared" si="11"/>
        <v>64510.59</v>
      </c>
      <c r="E86" s="113">
        <f t="shared" si="11"/>
        <v>467473.69</v>
      </c>
      <c r="F86" s="113">
        <f t="shared" si="11"/>
        <v>206894.91</v>
      </c>
      <c r="G86" s="113">
        <f t="shared" si="11"/>
        <v>582176.57999999996</v>
      </c>
      <c r="H86" s="113">
        <f t="shared" si="11"/>
        <v>670338.53</v>
      </c>
      <c r="I86" s="113">
        <f t="shared" si="11"/>
        <v>780335.6</v>
      </c>
      <c r="J86" s="114">
        <f t="shared" si="11"/>
        <v>1176924.8</v>
      </c>
    </row>
    <row r="87" spans="1:10" x14ac:dyDescent="0.25">
      <c r="A87" s="43" t="s">
        <v>92</v>
      </c>
      <c r="B87" s="42" t="s">
        <v>91</v>
      </c>
      <c r="C87" s="120"/>
      <c r="D87" s="121"/>
      <c r="E87" s="121"/>
      <c r="F87" s="121"/>
      <c r="G87" s="121"/>
      <c r="H87" s="121"/>
      <c r="I87" s="121"/>
      <c r="J87" s="122"/>
    </row>
    <row r="88" spans="1:10" x14ac:dyDescent="0.25">
      <c r="A88" s="43" t="s">
        <v>94</v>
      </c>
      <c r="B88" s="42" t="s">
        <v>93</v>
      </c>
      <c r="C88" s="120"/>
      <c r="D88" s="121"/>
      <c r="E88" s="121"/>
      <c r="F88" s="121"/>
      <c r="G88" s="121"/>
      <c r="H88" s="121"/>
      <c r="I88" s="121"/>
      <c r="J88" s="122"/>
    </row>
    <row r="89" spans="1:10" x14ac:dyDescent="0.25">
      <c r="A89" s="43" t="s">
        <v>96</v>
      </c>
      <c r="B89" s="42" t="s">
        <v>95</v>
      </c>
      <c r="C89" s="120"/>
      <c r="D89" s="121"/>
      <c r="E89" s="121"/>
      <c r="F89" s="121"/>
      <c r="G89" s="121"/>
      <c r="H89" s="121"/>
      <c r="I89" s="121"/>
      <c r="J89" s="122"/>
    </row>
    <row r="90" spans="1:10" x14ac:dyDescent="0.25">
      <c r="A90" s="43" t="s">
        <v>98</v>
      </c>
      <c r="B90" s="42" t="s">
        <v>97</v>
      </c>
      <c r="C90" s="106"/>
      <c r="D90" s="107"/>
      <c r="E90" s="107"/>
      <c r="F90" s="107"/>
      <c r="G90" s="107"/>
      <c r="H90" s="107"/>
      <c r="I90" s="107"/>
      <c r="J90" s="108"/>
    </row>
    <row r="91" spans="1:10" x14ac:dyDescent="0.25">
      <c r="A91" s="45" t="s">
        <v>90</v>
      </c>
      <c r="B91" s="48" t="s">
        <v>125</v>
      </c>
      <c r="C91" s="112">
        <f t="shared" ref="C91:J91" si="12">SUM(C87:C90)</f>
        <v>0</v>
      </c>
      <c r="D91" s="123">
        <f t="shared" si="12"/>
        <v>0</v>
      </c>
      <c r="E91" s="123">
        <f t="shared" si="12"/>
        <v>0</v>
      </c>
      <c r="F91" s="123">
        <f t="shared" si="12"/>
        <v>0</v>
      </c>
      <c r="G91" s="123">
        <f t="shared" si="12"/>
        <v>0</v>
      </c>
      <c r="H91" s="123">
        <f t="shared" si="12"/>
        <v>0</v>
      </c>
      <c r="I91" s="123">
        <f t="shared" si="12"/>
        <v>0</v>
      </c>
      <c r="J91" s="124">
        <f t="shared" si="12"/>
        <v>0</v>
      </c>
    </row>
    <row r="92" spans="1:10" x14ac:dyDescent="0.25">
      <c r="A92" s="43" t="s">
        <v>101</v>
      </c>
      <c r="B92" s="42" t="s">
        <v>100</v>
      </c>
      <c r="C92" s="120"/>
      <c r="D92" s="121"/>
      <c r="E92" s="121"/>
      <c r="F92" s="121"/>
      <c r="G92" s="121"/>
      <c r="H92" s="121"/>
      <c r="I92" s="121"/>
      <c r="J92" s="122"/>
    </row>
    <row r="93" spans="1:10" x14ac:dyDescent="0.25">
      <c r="A93" s="43" t="s">
        <v>103</v>
      </c>
      <c r="B93" s="42" t="s">
        <v>102</v>
      </c>
      <c r="C93" s="120"/>
      <c r="D93" s="121"/>
      <c r="E93" s="121"/>
      <c r="F93" s="121"/>
      <c r="G93" s="121"/>
      <c r="H93" s="121"/>
      <c r="I93" s="121"/>
      <c r="J93" s="122"/>
    </row>
    <row r="94" spans="1:10" x14ac:dyDescent="0.25">
      <c r="A94" s="43" t="s">
        <v>105</v>
      </c>
      <c r="B94" s="42" t="s">
        <v>104</v>
      </c>
      <c r="C94" s="120">
        <v>2556.92</v>
      </c>
      <c r="D94" s="121">
        <v>0</v>
      </c>
      <c r="E94" s="121">
        <v>2556.92</v>
      </c>
      <c r="F94" s="121">
        <v>0</v>
      </c>
      <c r="G94" s="121">
        <v>17309.490000000002</v>
      </c>
      <c r="H94" s="121">
        <v>0</v>
      </c>
      <c r="I94" s="121">
        <v>31853.32</v>
      </c>
      <c r="J94" s="122">
        <v>32458</v>
      </c>
    </row>
    <row r="95" spans="1:10" x14ac:dyDescent="0.25">
      <c r="A95" s="43" t="s">
        <v>107</v>
      </c>
      <c r="B95" s="42" t="s">
        <v>106</v>
      </c>
      <c r="C95" s="120"/>
      <c r="D95" s="121"/>
      <c r="E95" s="121"/>
      <c r="F95" s="121"/>
      <c r="G95" s="121"/>
      <c r="H95" s="121"/>
      <c r="I95" s="121"/>
      <c r="J95" s="122"/>
    </row>
    <row r="96" spans="1:10" x14ac:dyDescent="0.25">
      <c r="A96" s="43" t="s">
        <v>109</v>
      </c>
      <c r="B96" s="42" t="s">
        <v>108</v>
      </c>
      <c r="C96" s="120"/>
      <c r="D96" s="121"/>
      <c r="E96" s="121"/>
      <c r="F96" s="121"/>
      <c r="G96" s="121"/>
      <c r="H96" s="121"/>
      <c r="I96" s="121"/>
      <c r="J96" s="122"/>
    </row>
    <row r="97" spans="1:10" x14ac:dyDescent="0.25">
      <c r="A97" s="45" t="s">
        <v>99</v>
      </c>
      <c r="B97" s="48" t="s">
        <v>124</v>
      </c>
      <c r="C97" s="125">
        <f t="shared" ref="C97:J97" si="13">SUM(C92:C96)</f>
        <v>2556.92</v>
      </c>
      <c r="D97" s="123">
        <f t="shared" si="13"/>
        <v>0</v>
      </c>
      <c r="E97" s="123">
        <f t="shared" si="13"/>
        <v>2556.92</v>
      </c>
      <c r="F97" s="123">
        <f t="shared" si="13"/>
        <v>0</v>
      </c>
      <c r="G97" s="123">
        <f t="shared" si="13"/>
        <v>17309.490000000002</v>
      </c>
      <c r="H97" s="123">
        <f t="shared" si="13"/>
        <v>0</v>
      </c>
      <c r="I97" s="123">
        <f t="shared" si="13"/>
        <v>31853.32</v>
      </c>
      <c r="J97" s="124">
        <f t="shared" si="13"/>
        <v>32458</v>
      </c>
    </row>
    <row r="98" spans="1:10" ht="30" x14ac:dyDescent="0.25">
      <c r="A98" s="45" t="s">
        <v>168</v>
      </c>
      <c r="B98" s="54" t="s">
        <v>128</v>
      </c>
      <c r="C98" s="126"/>
      <c r="D98" s="127"/>
      <c r="E98" s="127"/>
      <c r="F98" s="127"/>
      <c r="G98" s="127"/>
      <c r="H98" s="127"/>
      <c r="I98" s="127"/>
      <c r="J98" s="128"/>
    </row>
    <row r="99" spans="1:10" x14ac:dyDescent="0.25">
      <c r="A99" s="43" t="s">
        <v>112</v>
      </c>
      <c r="B99" s="42" t="s">
        <v>111</v>
      </c>
      <c r="C99" s="120">
        <v>98806.16</v>
      </c>
      <c r="D99" s="121">
        <v>137733.63</v>
      </c>
      <c r="E99" s="121">
        <v>206480.45</v>
      </c>
      <c r="F99" s="121">
        <v>227008.5</v>
      </c>
      <c r="G99" s="121">
        <v>278976.65000000002</v>
      </c>
      <c r="H99" s="121">
        <v>398281.4</v>
      </c>
      <c r="I99" s="121">
        <v>375380.42</v>
      </c>
      <c r="J99" s="122">
        <v>594284.37</v>
      </c>
    </row>
    <row r="100" spans="1:10" x14ac:dyDescent="0.25">
      <c r="A100" s="43" t="s">
        <v>114</v>
      </c>
      <c r="B100" s="42" t="s">
        <v>113</v>
      </c>
      <c r="C100" s="120">
        <v>122.58</v>
      </c>
      <c r="D100" s="121">
        <v>2454.7399999999998</v>
      </c>
      <c r="E100" s="121">
        <v>687.58</v>
      </c>
      <c r="F100" s="121">
        <v>2454.7399999999998</v>
      </c>
      <c r="G100" s="121">
        <v>3931.41</v>
      </c>
      <c r="H100" s="121">
        <v>48270.85</v>
      </c>
      <c r="I100" s="121">
        <v>57957.25</v>
      </c>
      <c r="J100" s="122">
        <v>94086.95</v>
      </c>
    </row>
    <row r="101" spans="1:10" x14ac:dyDescent="0.25">
      <c r="A101" s="45" t="s">
        <v>110</v>
      </c>
      <c r="B101" s="48" t="s">
        <v>123</v>
      </c>
      <c r="C101" s="129">
        <f t="shared" ref="C101:J101" si="14">+C99+C100</f>
        <v>98928.74</v>
      </c>
      <c r="D101" s="130">
        <f t="shared" si="14"/>
        <v>140188.37</v>
      </c>
      <c r="E101" s="130">
        <f t="shared" si="14"/>
        <v>207168.03</v>
      </c>
      <c r="F101" s="130">
        <f t="shared" si="14"/>
        <v>229463.24</v>
      </c>
      <c r="G101" s="130">
        <f t="shared" si="14"/>
        <v>282908.06</v>
      </c>
      <c r="H101" s="130">
        <f t="shared" si="14"/>
        <v>446552.25</v>
      </c>
      <c r="I101" s="130">
        <f t="shared" si="14"/>
        <v>433337.67</v>
      </c>
      <c r="J101" s="131">
        <f t="shared" si="14"/>
        <v>688371.32</v>
      </c>
    </row>
    <row r="102" spans="1:10" ht="17.25" x14ac:dyDescent="0.25">
      <c r="A102" s="55" t="s">
        <v>137</v>
      </c>
      <c r="B102" s="51" t="s">
        <v>144</v>
      </c>
      <c r="C102" s="132"/>
      <c r="D102" s="133">
        <v>0</v>
      </c>
      <c r="E102" s="133"/>
      <c r="F102" s="133">
        <v>0</v>
      </c>
      <c r="G102" s="133"/>
      <c r="H102" s="133">
        <v>0</v>
      </c>
      <c r="I102" s="133"/>
      <c r="J102" s="134">
        <v>0</v>
      </c>
    </row>
    <row r="103" spans="1:10" x14ac:dyDescent="0.25">
      <c r="A103" s="4" t="s">
        <v>132</v>
      </c>
      <c r="B103" s="3"/>
      <c r="C103" s="135">
        <f t="shared" ref="C103:J103" si="15">+C102+C101+C98+C97+C91+C86+C80</f>
        <v>959008.34000000008</v>
      </c>
      <c r="D103" s="136">
        <f t="shared" si="15"/>
        <v>776964.79</v>
      </c>
      <c r="E103" s="136">
        <f t="shared" si="15"/>
        <v>1854025.81</v>
      </c>
      <c r="F103" s="136">
        <f t="shared" si="15"/>
        <v>1472574.7399999998</v>
      </c>
      <c r="G103" s="136">
        <f t="shared" si="15"/>
        <v>2522979.09</v>
      </c>
      <c r="H103" s="136">
        <f t="shared" si="15"/>
        <v>3083401.85</v>
      </c>
      <c r="I103" s="136">
        <f t="shared" si="15"/>
        <v>3417029.41</v>
      </c>
      <c r="J103" s="137">
        <f t="shared" si="15"/>
        <v>4873194.91</v>
      </c>
    </row>
    <row r="104" spans="1:10" x14ac:dyDescent="0.25">
      <c r="A104" s="4" t="s">
        <v>162</v>
      </c>
      <c r="B104" s="3"/>
      <c r="C104" s="16"/>
      <c r="D104" s="100">
        <v>0</v>
      </c>
      <c r="E104" s="17"/>
      <c r="F104" s="100">
        <v>0</v>
      </c>
      <c r="G104" s="17"/>
      <c r="H104" s="100">
        <v>0</v>
      </c>
      <c r="I104" s="17"/>
      <c r="J104" s="102">
        <v>0</v>
      </c>
    </row>
    <row r="105" spans="1:10" x14ac:dyDescent="0.25">
      <c r="A105" s="31"/>
      <c r="B105" s="56"/>
      <c r="C105" s="57"/>
      <c r="D105" s="57"/>
      <c r="E105" s="57"/>
      <c r="F105" s="57"/>
      <c r="G105" s="57"/>
      <c r="H105" s="57"/>
      <c r="I105" s="57"/>
      <c r="J105" s="58"/>
    </row>
    <row r="106" spans="1:10" x14ac:dyDescent="0.25">
      <c r="A106" s="59"/>
      <c r="B106" s="60" t="s">
        <v>129</v>
      </c>
      <c r="C106" s="136">
        <f t="shared" ref="C106:J106" si="16">+C64-C103</f>
        <v>1354441.9299999995</v>
      </c>
      <c r="D106" s="136">
        <f t="shared" si="16"/>
        <v>1448760.8399999999</v>
      </c>
      <c r="E106" s="136">
        <f t="shared" si="16"/>
        <v>1646062.1999999993</v>
      </c>
      <c r="F106" s="136">
        <f t="shared" si="16"/>
        <v>1369134.5700000003</v>
      </c>
      <c r="G106" s="136">
        <f t="shared" si="16"/>
        <v>1612483.44</v>
      </c>
      <c r="H106" s="136">
        <f t="shared" si="16"/>
        <v>1307554.2100000004</v>
      </c>
      <c r="I106" s="136">
        <f t="shared" si="16"/>
        <v>1556641.1899999995</v>
      </c>
      <c r="J106" s="137">
        <f t="shared" si="16"/>
        <v>1051054.8499999996</v>
      </c>
    </row>
    <row r="107" spans="1:10" s="37" customFormat="1" x14ac:dyDescent="0.2">
      <c r="A107" s="59"/>
      <c r="B107" s="60" t="s">
        <v>163</v>
      </c>
      <c r="C107" s="18"/>
      <c r="D107" s="140">
        <f>+D65-D104</f>
        <v>1802554.83</v>
      </c>
      <c r="E107" s="19"/>
      <c r="F107" s="140">
        <f>+F65-F104</f>
        <v>1802554.83</v>
      </c>
      <c r="G107" s="19"/>
      <c r="H107" s="140">
        <f>+H65-H104</f>
        <v>1802554.83</v>
      </c>
      <c r="I107" s="19"/>
      <c r="J107" s="138">
        <f>+J65-J104</f>
        <v>1802554.83</v>
      </c>
    </row>
    <row r="108" spans="1:10" s="37" customFormat="1" x14ac:dyDescent="0.25">
      <c r="A108" s="61"/>
      <c r="B108" s="60" t="s">
        <v>134</v>
      </c>
      <c r="C108" s="136">
        <v>0</v>
      </c>
      <c r="D108" s="136">
        <f>IF(D106&lt;0,-D106,0)</f>
        <v>0</v>
      </c>
      <c r="E108" s="136">
        <v>0</v>
      </c>
      <c r="F108" s="136">
        <f>IF(F106&lt;0,-F106,0)</f>
        <v>0</v>
      </c>
      <c r="G108" s="136">
        <v>0</v>
      </c>
      <c r="H108" s="136">
        <f>IF(H106&lt;0,-H106,0)</f>
        <v>0</v>
      </c>
      <c r="I108" s="136">
        <v>0</v>
      </c>
      <c r="J108" s="139">
        <f>IF(J106&lt;0,-J106,0)</f>
        <v>0</v>
      </c>
    </row>
    <row r="109" spans="1:10" s="20" customFormat="1" ht="21" customHeight="1" x14ac:dyDescent="0.2">
      <c r="A109" s="2" t="s">
        <v>149</v>
      </c>
      <c r="B109" s="2"/>
      <c r="C109" s="2"/>
      <c r="D109" s="2"/>
      <c r="E109" s="2"/>
      <c r="F109" s="2"/>
      <c r="G109" s="2"/>
      <c r="H109" s="2"/>
      <c r="I109" s="2"/>
      <c r="J109" s="2"/>
    </row>
    <row r="110" spans="1:10" s="20" customFormat="1" ht="21" customHeight="1" x14ac:dyDescent="0.2">
      <c r="A110" s="1" t="s">
        <v>151</v>
      </c>
      <c r="B110" s="1"/>
      <c r="C110" s="1"/>
      <c r="D110" s="1"/>
      <c r="E110" s="1"/>
      <c r="F110" s="1"/>
      <c r="G110" s="1"/>
      <c r="H110" s="1"/>
      <c r="I110" s="1"/>
      <c r="J110" s="1"/>
    </row>
    <row r="111" spans="1:10" s="20" customFormat="1" ht="21" customHeight="1" x14ac:dyDescent="0.2">
      <c r="A111" s="14" t="s">
        <v>167</v>
      </c>
      <c r="B111" s="14"/>
      <c r="C111" s="14"/>
      <c r="D111" s="14"/>
      <c r="E111" s="14"/>
      <c r="F111" s="14"/>
      <c r="G111" s="14"/>
      <c r="H111" s="14"/>
      <c r="I111" s="14"/>
      <c r="J111" s="14"/>
    </row>
  </sheetData>
  <sheetProtection password="D3C7" sheet="1" objects="1" scenarios="1"/>
  <mergeCells count="31">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s>
  <pageMargins left="0.31496062992126" right="0.118110236220472" top="0.15748031496063" bottom="0" header="0" footer="0"/>
  <pageSetup paperSize="8" scale="8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520"/>
  <sheetViews>
    <sheetView showGridLines="0" topLeftCell="C120" zoomScale="85" zoomScaleNormal="85" workbookViewId="0">
      <selection activeCell="I12" sqref="I12:J114"/>
    </sheetView>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82" t="s">
        <v>164</v>
      </c>
      <c r="B5" s="282"/>
      <c r="C5" s="282"/>
      <c r="D5" s="282"/>
      <c r="E5" s="282"/>
      <c r="F5" s="282"/>
      <c r="G5" s="282"/>
      <c r="H5" s="282"/>
      <c r="I5" s="282"/>
      <c r="J5" s="282"/>
      <c r="K5" s="282"/>
      <c r="L5" s="282"/>
      <c r="M5" s="282"/>
      <c r="N5" s="282"/>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82" t="s">
        <v>166</v>
      </c>
      <c r="B9" s="282"/>
      <c r="C9" s="282"/>
      <c r="D9" s="282"/>
      <c r="E9" s="282"/>
      <c r="F9" s="282"/>
      <c r="G9" s="282"/>
      <c r="H9" s="282"/>
      <c r="I9" s="282"/>
      <c r="J9" s="282"/>
      <c r="K9" s="282"/>
      <c r="L9" s="282"/>
      <c r="M9" s="282"/>
      <c r="N9" s="282"/>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5" t="s">
        <v>130</v>
      </c>
      <c r="B11" s="290" t="s">
        <v>131</v>
      </c>
      <c r="C11" s="290" t="s">
        <v>169</v>
      </c>
      <c r="D11" s="290" t="s">
        <v>170</v>
      </c>
      <c r="E11" s="290" t="s">
        <v>171</v>
      </c>
      <c r="F11" s="290" t="s">
        <v>172</v>
      </c>
      <c r="G11" s="13" t="s">
        <v>3</v>
      </c>
      <c r="H11" s="12"/>
      <c r="I11" s="12"/>
      <c r="J11" s="12"/>
      <c r="K11" s="12"/>
      <c r="L11" s="12"/>
      <c r="M11" s="12"/>
      <c r="N11" s="11"/>
    </row>
    <row r="12" spans="1:14" ht="33" customHeight="1" x14ac:dyDescent="0.25">
      <c r="A12" s="294"/>
      <c r="B12" s="286"/>
      <c r="C12" s="286"/>
      <c r="D12" s="286"/>
      <c r="E12" s="286"/>
      <c r="F12" s="286"/>
      <c r="G12" s="292" t="s">
        <v>177</v>
      </c>
      <c r="H12" s="293"/>
      <c r="I12" s="8" t="s">
        <v>178</v>
      </c>
      <c r="J12" s="7"/>
      <c r="K12" s="6" t="s">
        <v>179</v>
      </c>
      <c r="L12" s="7"/>
      <c r="M12" s="6" t="s">
        <v>180</v>
      </c>
      <c r="N12" s="5"/>
    </row>
    <row r="13" spans="1:14" ht="37.5" customHeight="1" x14ac:dyDescent="0.25">
      <c r="A13" s="295"/>
      <c r="B13" s="291"/>
      <c r="C13" s="291"/>
      <c r="D13" s="291"/>
      <c r="E13" s="291"/>
      <c r="F13" s="291"/>
      <c r="G13" s="25" t="s">
        <v>143</v>
      </c>
      <c r="H13" s="26" t="s">
        <v>181</v>
      </c>
      <c r="I13" s="27" t="s">
        <v>143</v>
      </c>
      <c r="J13" s="28" t="s">
        <v>181</v>
      </c>
      <c r="K13" s="29" t="s">
        <v>143</v>
      </c>
      <c r="L13" s="28" t="s">
        <v>156</v>
      </c>
      <c r="M13" s="29" t="s">
        <v>143</v>
      </c>
      <c r="N13" s="30" t="s">
        <v>4</v>
      </c>
    </row>
    <row r="14" spans="1:14" s="34" customFormat="1" ht="19.5" customHeight="1" x14ac:dyDescent="0.2">
      <c r="A14" s="31"/>
      <c r="B14" s="32" t="s">
        <v>138</v>
      </c>
      <c r="C14" s="32"/>
      <c r="D14" s="32"/>
      <c r="E14" s="32"/>
      <c r="F14" s="32"/>
      <c r="G14" s="62">
        <v>951928.82</v>
      </c>
      <c r="H14" s="63">
        <v>1802554.83</v>
      </c>
      <c r="I14" s="33"/>
      <c r="J14" s="33"/>
      <c r="K14" s="33"/>
      <c r="L14" s="33"/>
      <c r="M14" s="33"/>
      <c r="N14" s="33"/>
    </row>
    <row r="15" spans="1:14" s="37" customFormat="1" x14ac:dyDescent="0.2">
      <c r="A15" s="31"/>
      <c r="B15" s="35" t="s">
        <v>157</v>
      </c>
      <c r="C15" s="35"/>
      <c r="D15" s="35"/>
      <c r="E15" s="35"/>
      <c r="F15" s="35"/>
      <c r="G15" s="15"/>
      <c r="H15" s="63">
        <v>1802554.83</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348094.71999999997</v>
      </c>
      <c r="H17" s="65">
        <f>SUM(H18:H31)</f>
        <v>144232.17999999996</v>
      </c>
      <c r="I17" s="65">
        <v>861073.96</v>
      </c>
      <c r="J17" s="65">
        <f>SUM(J18:J31)</f>
        <v>351433.32</v>
      </c>
      <c r="K17" s="65">
        <v>1169398.58</v>
      </c>
      <c r="L17" s="65">
        <f>SUM(L18:L31)</f>
        <v>953403.48</v>
      </c>
      <c r="M17" s="65">
        <v>1630499.7</v>
      </c>
      <c r="N17" s="66">
        <f>SUM(N18:N31)</f>
        <v>1555373.6099999999</v>
      </c>
    </row>
    <row r="18" spans="1:14" s="37" customFormat="1" ht="38.25" x14ac:dyDescent="0.25">
      <c r="A18" s="151"/>
      <c r="B18" s="190"/>
      <c r="C18" s="204" t="s">
        <v>192</v>
      </c>
      <c r="D18" s="204" t="s">
        <v>193</v>
      </c>
      <c r="E18" s="204" t="s">
        <v>194</v>
      </c>
      <c r="F18" s="206" t="s">
        <v>195</v>
      </c>
      <c r="G18" s="207"/>
      <c r="H18" s="208">
        <v>0</v>
      </c>
      <c r="I18" s="209"/>
      <c r="J18" s="208">
        <v>0</v>
      </c>
      <c r="K18" s="209"/>
      <c r="L18" s="208">
        <v>15163.69</v>
      </c>
      <c r="M18" s="209"/>
      <c r="N18" s="210">
        <v>30327.37</v>
      </c>
    </row>
    <row r="19" spans="1:14" s="37" customFormat="1" ht="38.25" x14ac:dyDescent="0.25">
      <c r="A19" s="151"/>
      <c r="B19" s="190"/>
      <c r="C19" s="211" t="s">
        <v>196</v>
      </c>
      <c r="D19" s="211" t="s">
        <v>197</v>
      </c>
      <c r="E19" s="211" t="s">
        <v>198</v>
      </c>
      <c r="F19" s="212" t="s">
        <v>195</v>
      </c>
      <c r="G19" s="213"/>
      <c r="H19" s="214">
        <v>0</v>
      </c>
      <c r="I19" s="215"/>
      <c r="J19" s="214">
        <v>0</v>
      </c>
      <c r="K19" s="215"/>
      <c r="L19" s="214">
        <v>1000</v>
      </c>
      <c r="M19" s="215"/>
      <c r="N19" s="216">
        <v>2000</v>
      </c>
    </row>
    <row r="20" spans="1:14" s="37" customFormat="1" ht="38.25" x14ac:dyDescent="0.25">
      <c r="A20" s="151"/>
      <c r="B20" s="190"/>
      <c r="C20" s="211" t="s">
        <v>199</v>
      </c>
      <c r="D20" s="211" t="s">
        <v>197</v>
      </c>
      <c r="E20" s="211" t="s">
        <v>200</v>
      </c>
      <c r="F20" s="212" t="s">
        <v>195</v>
      </c>
      <c r="G20" s="213"/>
      <c r="H20" s="214">
        <v>344.97</v>
      </c>
      <c r="I20" s="215"/>
      <c r="J20" s="214">
        <v>31929.45</v>
      </c>
      <c r="K20" s="215"/>
      <c r="L20" s="214">
        <v>42790.239999999998</v>
      </c>
      <c r="M20" s="215"/>
      <c r="N20" s="216">
        <v>53651.03</v>
      </c>
    </row>
    <row r="21" spans="1:14" s="37" customFormat="1" ht="38.25" x14ac:dyDescent="0.25">
      <c r="A21" s="151"/>
      <c r="B21" s="190"/>
      <c r="C21" s="211" t="s">
        <v>201</v>
      </c>
      <c r="D21" s="211" t="s">
        <v>197</v>
      </c>
      <c r="E21" s="211" t="s">
        <v>198</v>
      </c>
      <c r="F21" s="212" t="s">
        <v>195</v>
      </c>
      <c r="G21" s="213"/>
      <c r="H21" s="214">
        <v>91903.38</v>
      </c>
      <c r="I21" s="215"/>
      <c r="J21" s="214">
        <v>114180.16</v>
      </c>
      <c r="K21" s="215"/>
      <c r="L21" s="214">
        <v>415198.35</v>
      </c>
      <c r="M21" s="215"/>
      <c r="N21" s="216">
        <v>716216.54</v>
      </c>
    </row>
    <row r="22" spans="1:14" s="37" customFormat="1" ht="38.25" x14ac:dyDescent="0.25">
      <c r="A22" s="151"/>
      <c r="B22" s="190"/>
      <c r="C22" s="211" t="s">
        <v>202</v>
      </c>
      <c r="D22" s="211" t="s">
        <v>197</v>
      </c>
      <c r="E22" s="211" t="s">
        <v>198</v>
      </c>
      <c r="F22" s="212" t="s">
        <v>195</v>
      </c>
      <c r="G22" s="213"/>
      <c r="H22" s="214">
        <v>0</v>
      </c>
      <c r="I22" s="215"/>
      <c r="J22" s="214">
        <v>0</v>
      </c>
      <c r="K22" s="215"/>
      <c r="L22" s="214">
        <v>1000</v>
      </c>
      <c r="M22" s="215"/>
      <c r="N22" s="216">
        <v>2000</v>
      </c>
    </row>
    <row r="23" spans="1:14" s="37" customFormat="1" ht="38.25" x14ac:dyDescent="0.25">
      <c r="A23" s="151"/>
      <c r="B23" s="190"/>
      <c r="C23" s="211" t="s">
        <v>203</v>
      </c>
      <c r="D23" s="211" t="s">
        <v>204</v>
      </c>
      <c r="E23" s="211" t="s">
        <v>205</v>
      </c>
      <c r="F23" s="212" t="s">
        <v>195</v>
      </c>
      <c r="G23" s="213"/>
      <c r="H23" s="214">
        <v>39380.639999999999</v>
      </c>
      <c r="I23" s="215"/>
      <c r="J23" s="214">
        <v>122369.88</v>
      </c>
      <c r="K23" s="215"/>
      <c r="L23" s="214">
        <v>246184.94</v>
      </c>
      <c r="M23" s="215"/>
      <c r="N23" s="216">
        <v>370000</v>
      </c>
    </row>
    <row r="24" spans="1:14" s="37" customFormat="1" ht="38.25" x14ac:dyDescent="0.25">
      <c r="A24" s="151"/>
      <c r="B24" s="190"/>
      <c r="C24" s="211" t="s">
        <v>206</v>
      </c>
      <c r="D24" s="211" t="s">
        <v>204</v>
      </c>
      <c r="E24" s="211" t="s">
        <v>205</v>
      </c>
      <c r="F24" s="212" t="s">
        <v>195</v>
      </c>
      <c r="G24" s="213"/>
      <c r="H24" s="214">
        <v>0</v>
      </c>
      <c r="I24" s="215"/>
      <c r="J24" s="214">
        <v>0</v>
      </c>
      <c r="K24" s="215"/>
      <c r="L24" s="214">
        <v>2500</v>
      </c>
      <c r="M24" s="215"/>
      <c r="N24" s="216">
        <v>5000</v>
      </c>
    </row>
    <row r="25" spans="1:14" s="37" customFormat="1" ht="38.25" x14ac:dyDescent="0.25">
      <c r="A25" s="151"/>
      <c r="B25" s="190"/>
      <c r="C25" s="211" t="s">
        <v>207</v>
      </c>
      <c r="D25" s="211" t="s">
        <v>208</v>
      </c>
      <c r="E25" s="211" t="s">
        <v>209</v>
      </c>
      <c r="F25" s="212" t="s">
        <v>195</v>
      </c>
      <c r="G25" s="213"/>
      <c r="H25" s="214">
        <v>0</v>
      </c>
      <c r="I25" s="215"/>
      <c r="J25" s="214">
        <v>0</v>
      </c>
      <c r="K25" s="215"/>
      <c r="L25" s="214">
        <v>375</v>
      </c>
      <c r="M25" s="215"/>
      <c r="N25" s="216">
        <v>750</v>
      </c>
    </row>
    <row r="26" spans="1:14" s="37" customFormat="1" ht="38.25" x14ac:dyDescent="0.25">
      <c r="A26" s="151"/>
      <c r="B26" s="190"/>
      <c r="C26" s="211" t="s">
        <v>210</v>
      </c>
      <c r="D26" s="211" t="s">
        <v>208</v>
      </c>
      <c r="E26" s="211" t="s">
        <v>209</v>
      </c>
      <c r="F26" s="212" t="s">
        <v>195</v>
      </c>
      <c r="G26" s="213"/>
      <c r="H26" s="214">
        <v>0</v>
      </c>
      <c r="I26" s="215"/>
      <c r="J26" s="214">
        <v>0</v>
      </c>
      <c r="K26" s="215"/>
      <c r="L26" s="214">
        <v>500</v>
      </c>
      <c r="M26" s="215"/>
      <c r="N26" s="216">
        <v>1000</v>
      </c>
    </row>
    <row r="27" spans="1:14" s="37" customFormat="1" ht="38.25" x14ac:dyDescent="0.25">
      <c r="A27" s="151"/>
      <c r="B27" s="190"/>
      <c r="C27" s="211" t="s">
        <v>211</v>
      </c>
      <c r="D27" s="211" t="s">
        <v>212</v>
      </c>
      <c r="E27" s="211" t="s">
        <v>213</v>
      </c>
      <c r="F27" s="212" t="s">
        <v>195</v>
      </c>
      <c r="G27" s="213"/>
      <c r="H27" s="214">
        <v>327.75</v>
      </c>
      <c r="I27" s="215"/>
      <c r="J27" s="214">
        <v>3937.91</v>
      </c>
      <c r="K27" s="215"/>
      <c r="L27" s="214">
        <v>3937.91</v>
      </c>
      <c r="M27" s="215"/>
      <c r="N27" s="216">
        <v>3937.91</v>
      </c>
    </row>
    <row r="28" spans="1:14" s="37" customFormat="1" ht="38.25" x14ac:dyDescent="0.25">
      <c r="A28" s="151"/>
      <c r="B28" s="190"/>
      <c r="C28" s="211" t="s">
        <v>214</v>
      </c>
      <c r="D28" s="211" t="s">
        <v>212</v>
      </c>
      <c r="E28" s="211" t="s">
        <v>215</v>
      </c>
      <c r="F28" s="212" t="s">
        <v>195</v>
      </c>
      <c r="G28" s="213"/>
      <c r="H28" s="214">
        <v>11877.08</v>
      </c>
      <c r="I28" s="215"/>
      <c r="J28" s="214">
        <v>72177.97</v>
      </c>
      <c r="K28" s="215"/>
      <c r="L28" s="214">
        <v>204495.37</v>
      </c>
      <c r="M28" s="215"/>
      <c r="N28" s="216">
        <v>336812.76</v>
      </c>
    </row>
    <row r="29" spans="1:14" s="37" customFormat="1" ht="38.25" x14ac:dyDescent="0.25">
      <c r="A29" s="151"/>
      <c r="B29" s="190"/>
      <c r="C29" s="211" t="s">
        <v>216</v>
      </c>
      <c r="D29" s="211" t="s">
        <v>212</v>
      </c>
      <c r="E29" s="211" t="s">
        <v>213</v>
      </c>
      <c r="F29" s="212" t="s">
        <v>195</v>
      </c>
      <c r="G29" s="213"/>
      <c r="H29" s="214">
        <v>398.36</v>
      </c>
      <c r="I29" s="215"/>
      <c r="J29" s="214">
        <v>6837.95</v>
      </c>
      <c r="K29" s="215"/>
      <c r="L29" s="214">
        <v>18232.98</v>
      </c>
      <c r="M29" s="215"/>
      <c r="N29" s="216">
        <v>29628</v>
      </c>
    </row>
    <row r="30" spans="1:14" s="37" customFormat="1" ht="38.25" x14ac:dyDescent="0.25">
      <c r="A30" s="151"/>
      <c r="B30" s="190"/>
      <c r="C30" s="211" t="s">
        <v>217</v>
      </c>
      <c r="D30" s="211" t="s">
        <v>212</v>
      </c>
      <c r="E30" s="211" t="s">
        <v>215</v>
      </c>
      <c r="F30" s="212" t="s">
        <v>195</v>
      </c>
      <c r="G30" s="213"/>
      <c r="H30" s="214">
        <v>0</v>
      </c>
      <c r="I30" s="215"/>
      <c r="J30" s="214">
        <v>0</v>
      </c>
      <c r="K30" s="215"/>
      <c r="L30" s="214">
        <v>2000</v>
      </c>
      <c r="M30" s="215"/>
      <c r="N30" s="216">
        <v>4000</v>
      </c>
    </row>
    <row r="31" spans="1:14" s="37" customFormat="1" ht="38.25" x14ac:dyDescent="0.25">
      <c r="A31" s="151"/>
      <c r="B31" s="190"/>
      <c r="C31" s="191" t="s">
        <v>218</v>
      </c>
      <c r="D31" s="191" t="s">
        <v>219</v>
      </c>
      <c r="E31" s="191" t="s">
        <v>220</v>
      </c>
      <c r="F31" s="195" t="s">
        <v>195</v>
      </c>
      <c r="G31" s="199"/>
      <c r="H31" s="201">
        <v>0</v>
      </c>
      <c r="I31" s="200"/>
      <c r="J31" s="201">
        <v>0</v>
      </c>
      <c r="K31" s="200"/>
      <c r="L31" s="201">
        <v>25</v>
      </c>
      <c r="M31" s="200"/>
      <c r="N31" s="202">
        <v>50</v>
      </c>
    </row>
    <row r="32" spans="1:14" x14ac:dyDescent="0.25">
      <c r="A32" s="151" t="s">
        <v>13</v>
      </c>
      <c r="B32" s="150" t="s">
        <v>12</v>
      </c>
      <c r="C32" s="193"/>
      <c r="D32" s="193"/>
      <c r="E32" s="193"/>
      <c r="F32" s="197"/>
      <c r="G32" s="71"/>
      <c r="H32" s="73">
        <f>SUM(H33:H35)</f>
        <v>0</v>
      </c>
      <c r="I32" s="73">
        <v>145211.71</v>
      </c>
      <c r="J32" s="73">
        <f>SUM(J33:J35)</f>
        <v>0</v>
      </c>
      <c r="K32" s="73">
        <v>146687.94</v>
      </c>
      <c r="L32" s="73">
        <f>SUM(L33:L35)</f>
        <v>124316.36</v>
      </c>
      <c r="M32" s="73">
        <v>233205.32</v>
      </c>
      <c r="N32" s="74">
        <f>SUM(N33:N35)</f>
        <v>248632.71</v>
      </c>
    </row>
    <row r="33" spans="1:14" ht="25.5" x14ac:dyDescent="0.25">
      <c r="A33" s="151"/>
      <c r="B33" s="190"/>
      <c r="C33" s="204" t="s">
        <v>221</v>
      </c>
      <c r="D33" s="204" t="s">
        <v>222</v>
      </c>
      <c r="E33" s="204" t="s">
        <v>223</v>
      </c>
      <c r="F33" s="206" t="s">
        <v>195</v>
      </c>
      <c r="G33" s="218"/>
      <c r="H33" s="223">
        <v>0</v>
      </c>
      <c r="I33" s="220"/>
      <c r="J33" s="223">
        <v>0</v>
      </c>
      <c r="K33" s="220"/>
      <c r="L33" s="223">
        <v>1000</v>
      </c>
      <c r="M33" s="220"/>
      <c r="N33" s="224">
        <v>2000</v>
      </c>
    </row>
    <row r="34" spans="1:14" ht="25.5" x14ac:dyDescent="0.25">
      <c r="A34" s="151"/>
      <c r="B34" s="190"/>
      <c r="C34" s="211" t="s">
        <v>224</v>
      </c>
      <c r="D34" s="211" t="s">
        <v>222</v>
      </c>
      <c r="E34" s="211" t="s">
        <v>223</v>
      </c>
      <c r="F34" s="212" t="s">
        <v>195</v>
      </c>
      <c r="G34" s="225"/>
      <c r="H34" s="226">
        <v>0</v>
      </c>
      <c r="I34" s="227"/>
      <c r="J34" s="226">
        <v>0</v>
      </c>
      <c r="K34" s="227"/>
      <c r="L34" s="226">
        <v>108054.23</v>
      </c>
      <c r="M34" s="227"/>
      <c r="N34" s="228">
        <v>216108.46</v>
      </c>
    </row>
    <row r="35" spans="1:14" ht="38.25" x14ac:dyDescent="0.25">
      <c r="A35" s="151"/>
      <c r="B35" s="190"/>
      <c r="C35" s="191" t="s">
        <v>225</v>
      </c>
      <c r="D35" s="191" t="s">
        <v>222</v>
      </c>
      <c r="E35" s="191" t="s">
        <v>223</v>
      </c>
      <c r="F35" s="195" t="s">
        <v>195</v>
      </c>
      <c r="G35" s="217"/>
      <c r="H35" s="221">
        <v>0</v>
      </c>
      <c r="I35" s="219"/>
      <c r="J35" s="221">
        <v>0</v>
      </c>
      <c r="K35" s="219"/>
      <c r="L35" s="221">
        <v>15262.13</v>
      </c>
      <c r="M35" s="219"/>
      <c r="N35" s="222">
        <v>30524.25</v>
      </c>
    </row>
    <row r="36" spans="1:14" ht="30" x14ac:dyDescent="0.25">
      <c r="A36" s="154" t="s">
        <v>5</v>
      </c>
      <c r="B36" s="155" t="s">
        <v>136</v>
      </c>
      <c r="C36" s="192"/>
      <c r="D36" s="192"/>
      <c r="E36" s="192"/>
      <c r="F36" s="196"/>
      <c r="G36" s="75">
        <f t="shared" ref="G36:N36" si="0">+G17+G32</f>
        <v>348094.71999999997</v>
      </c>
      <c r="H36" s="76">
        <f t="shared" si="0"/>
        <v>144232.17999999996</v>
      </c>
      <c r="I36" s="76">
        <f t="shared" si="0"/>
        <v>1006285.6699999999</v>
      </c>
      <c r="J36" s="76">
        <f t="shared" si="0"/>
        <v>351433.32</v>
      </c>
      <c r="K36" s="76">
        <f t="shared" si="0"/>
        <v>1316086.52</v>
      </c>
      <c r="L36" s="76">
        <f t="shared" si="0"/>
        <v>1077719.8400000001</v>
      </c>
      <c r="M36" s="76">
        <f t="shared" si="0"/>
        <v>1863705.02</v>
      </c>
      <c r="N36" s="77">
        <f t="shared" si="0"/>
        <v>1804006.3199999998</v>
      </c>
    </row>
    <row r="37" spans="1:14" s="47" customFormat="1" x14ac:dyDescent="0.25">
      <c r="A37" s="151" t="s">
        <v>173</v>
      </c>
      <c r="B37" s="150" t="s">
        <v>14</v>
      </c>
      <c r="C37" s="203"/>
      <c r="D37" s="203"/>
      <c r="E37" s="203"/>
      <c r="F37" s="205"/>
      <c r="G37" s="78">
        <v>116983.22</v>
      </c>
      <c r="H37" s="80">
        <f>SUM(H38:H51)</f>
        <v>22322.47</v>
      </c>
      <c r="I37" s="80">
        <v>174732.64</v>
      </c>
      <c r="J37" s="80">
        <f>SUM(J38:J51)</f>
        <v>135351.42000000001</v>
      </c>
      <c r="K37" s="80">
        <v>192522.87</v>
      </c>
      <c r="L37" s="80">
        <f>SUM(L38:L51)</f>
        <v>218092.86000000004</v>
      </c>
      <c r="M37" s="80">
        <v>244633.24</v>
      </c>
      <c r="N37" s="82">
        <f>SUM(N38:N51)</f>
        <v>300834.28999999998</v>
      </c>
    </row>
    <row r="38" spans="1:14" s="47" customFormat="1" ht="25.5" x14ac:dyDescent="0.25">
      <c r="A38" s="151"/>
      <c r="B38" s="190"/>
      <c r="C38" s="204" t="s">
        <v>226</v>
      </c>
      <c r="D38" s="204" t="s">
        <v>227</v>
      </c>
      <c r="E38" s="204" t="s">
        <v>228</v>
      </c>
      <c r="F38" s="206" t="s">
        <v>195</v>
      </c>
      <c r="G38" s="230"/>
      <c r="H38" s="223">
        <v>0</v>
      </c>
      <c r="I38" s="223"/>
      <c r="J38" s="223">
        <v>0</v>
      </c>
      <c r="K38" s="223"/>
      <c r="L38" s="223">
        <v>6371.91</v>
      </c>
      <c r="M38" s="223"/>
      <c r="N38" s="224">
        <v>12743.82</v>
      </c>
    </row>
    <row r="39" spans="1:14" s="47" customFormat="1" ht="76.5" x14ac:dyDescent="0.25">
      <c r="A39" s="151"/>
      <c r="B39" s="190"/>
      <c r="C39" s="211" t="s">
        <v>229</v>
      </c>
      <c r="D39" s="211" t="s">
        <v>227</v>
      </c>
      <c r="E39" s="211" t="s">
        <v>228</v>
      </c>
      <c r="F39" s="212" t="s">
        <v>195</v>
      </c>
      <c r="G39" s="231"/>
      <c r="H39" s="226">
        <v>382.59</v>
      </c>
      <c r="I39" s="226"/>
      <c r="J39" s="226">
        <v>382.59</v>
      </c>
      <c r="K39" s="226"/>
      <c r="L39" s="226">
        <v>382.59</v>
      </c>
      <c r="M39" s="226"/>
      <c r="N39" s="228">
        <v>382.59</v>
      </c>
    </row>
    <row r="40" spans="1:14" s="47" customFormat="1" ht="38.25" x14ac:dyDescent="0.25">
      <c r="A40" s="151"/>
      <c r="B40" s="190"/>
      <c r="C40" s="211" t="s">
        <v>230</v>
      </c>
      <c r="D40" s="211" t="s">
        <v>227</v>
      </c>
      <c r="E40" s="211" t="s">
        <v>228</v>
      </c>
      <c r="F40" s="212" t="s">
        <v>195</v>
      </c>
      <c r="G40" s="231"/>
      <c r="H40" s="226">
        <v>0</v>
      </c>
      <c r="I40" s="226"/>
      <c r="J40" s="226">
        <v>21785.49</v>
      </c>
      <c r="K40" s="226"/>
      <c r="L40" s="226">
        <v>21785.49</v>
      </c>
      <c r="M40" s="226"/>
      <c r="N40" s="228">
        <v>21785.49</v>
      </c>
    </row>
    <row r="41" spans="1:14" s="47" customFormat="1" ht="25.5" x14ac:dyDescent="0.25">
      <c r="A41" s="151"/>
      <c r="B41" s="190"/>
      <c r="C41" s="211" t="s">
        <v>231</v>
      </c>
      <c r="D41" s="211" t="s">
        <v>227</v>
      </c>
      <c r="E41" s="211" t="s">
        <v>228</v>
      </c>
      <c r="F41" s="212" t="s">
        <v>195</v>
      </c>
      <c r="G41" s="231"/>
      <c r="H41" s="226">
        <v>0</v>
      </c>
      <c r="I41" s="226"/>
      <c r="J41" s="226">
        <v>69012.52</v>
      </c>
      <c r="K41" s="226"/>
      <c r="L41" s="226">
        <v>69012.52</v>
      </c>
      <c r="M41" s="226"/>
      <c r="N41" s="228">
        <v>69012.52</v>
      </c>
    </row>
    <row r="42" spans="1:14" s="47" customFormat="1" ht="38.25" x14ac:dyDescent="0.25">
      <c r="A42" s="151"/>
      <c r="B42" s="190"/>
      <c r="C42" s="211" t="s">
        <v>232</v>
      </c>
      <c r="D42" s="211" t="s">
        <v>227</v>
      </c>
      <c r="E42" s="211" t="s">
        <v>228</v>
      </c>
      <c r="F42" s="212" t="s">
        <v>195</v>
      </c>
      <c r="G42" s="231"/>
      <c r="H42" s="226">
        <v>0</v>
      </c>
      <c r="I42" s="226"/>
      <c r="J42" s="226">
        <v>22230.94</v>
      </c>
      <c r="K42" s="226"/>
      <c r="L42" s="226">
        <v>22230.94</v>
      </c>
      <c r="M42" s="226"/>
      <c r="N42" s="228">
        <v>22230.94</v>
      </c>
    </row>
    <row r="43" spans="1:14" s="47" customFormat="1" ht="38.25" x14ac:dyDescent="0.25">
      <c r="A43" s="151"/>
      <c r="B43" s="190"/>
      <c r="C43" s="211" t="s">
        <v>233</v>
      </c>
      <c r="D43" s="211" t="s">
        <v>227</v>
      </c>
      <c r="E43" s="211" t="s">
        <v>234</v>
      </c>
      <c r="F43" s="212" t="s">
        <v>195</v>
      </c>
      <c r="G43" s="231"/>
      <c r="H43" s="226">
        <v>0</v>
      </c>
      <c r="I43" s="226"/>
      <c r="J43" s="226">
        <v>0</v>
      </c>
      <c r="K43" s="226"/>
      <c r="L43" s="226">
        <v>4500</v>
      </c>
      <c r="M43" s="226"/>
      <c r="N43" s="228">
        <v>9000</v>
      </c>
    </row>
    <row r="44" spans="1:14" s="47" customFormat="1" ht="25.5" x14ac:dyDescent="0.25">
      <c r="A44" s="151"/>
      <c r="B44" s="190"/>
      <c r="C44" s="211" t="s">
        <v>235</v>
      </c>
      <c r="D44" s="211" t="s">
        <v>236</v>
      </c>
      <c r="E44" s="211" t="s">
        <v>237</v>
      </c>
      <c r="F44" s="212" t="s">
        <v>195</v>
      </c>
      <c r="G44" s="231"/>
      <c r="H44" s="226">
        <v>0</v>
      </c>
      <c r="I44" s="226"/>
      <c r="J44" s="226">
        <v>0</v>
      </c>
      <c r="K44" s="226"/>
      <c r="L44" s="226">
        <v>29277.200000000001</v>
      </c>
      <c r="M44" s="226"/>
      <c r="N44" s="228">
        <v>58554.39</v>
      </c>
    </row>
    <row r="45" spans="1:14" s="47" customFormat="1" ht="25.5" x14ac:dyDescent="0.25">
      <c r="A45" s="151"/>
      <c r="B45" s="190"/>
      <c r="C45" s="211" t="s">
        <v>238</v>
      </c>
      <c r="D45" s="211" t="s">
        <v>236</v>
      </c>
      <c r="E45" s="211" t="s">
        <v>237</v>
      </c>
      <c r="F45" s="212" t="s">
        <v>195</v>
      </c>
      <c r="G45" s="231"/>
      <c r="H45" s="226">
        <v>0</v>
      </c>
      <c r="I45" s="226"/>
      <c r="J45" s="226">
        <v>0</v>
      </c>
      <c r="K45" s="226"/>
      <c r="L45" s="226">
        <v>12500</v>
      </c>
      <c r="M45" s="226"/>
      <c r="N45" s="228">
        <v>25000</v>
      </c>
    </row>
    <row r="46" spans="1:14" s="47" customFormat="1" ht="51" x14ac:dyDescent="0.25">
      <c r="A46" s="151"/>
      <c r="B46" s="190"/>
      <c r="C46" s="211" t="s">
        <v>239</v>
      </c>
      <c r="D46" s="211" t="s">
        <v>236</v>
      </c>
      <c r="E46" s="211" t="s">
        <v>240</v>
      </c>
      <c r="F46" s="212" t="s">
        <v>195</v>
      </c>
      <c r="G46" s="231"/>
      <c r="H46" s="226">
        <v>0</v>
      </c>
      <c r="I46" s="226"/>
      <c r="J46" s="226">
        <v>0</v>
      </c>
      <c r="K46" s="226"/>
      <c r="L46" s="226">
        <v>1500</v>
      </c>
      <c r="M46" s="226"/>
      <c r="N46" s="228">
        <v>3000</v>
      </c>
    </row>
    <row r="47" spans="1:14" s="47" customFormat="1" ht="51" x14ac:dyDescent="0.25">
      <c r="A47" s="151"/>
      <c r="B47" s="190"/>
      <c r="C47" s="211" t="s">
        <v>241</v>
      </c>
      <c r="D47" s="211" t="s">
        <v>236</v>
      </c>
      <c r="E47" s="211" t="s">
        <v>242</v>
      </c>
      <c r="F47" s="212" t="s">
        <v>195</v>
      </c>
      <c r="G47" s="231"/>
      <c r="H47" s="226">
        <v>0</v>
      </c>
      <c r="I47" s="226"/>
      <c r="J47" s="226">
        <v>0</v>
      </c>
      <c r="K47" s="226"/>
      <c r="L47" s="226">
        <v>400</v>
      </c>
      <c r="M47" s="226"/>
      <c r="N47" s="228">
        <v>800</v>
      </c>
    </row>
    <row r="48" spans="1:14" s="47" customFormat="1" ht="25.5" x14ac:dyDescent="0.25">
      <c r="A48" s="151"/>
      <c r="B48" s="190"/>
      <c r="C48" s="211" t="s">
        <v>243</v>
      </c>
      <c r="D48" s="211" t="s">
        <v>236</v>
      </c>
      <c r="E48" s="211" t="s">
        <v>244</v>
      </c>
      <c r="F48" s="212" t="s">
        <v>195</v>
      </c>
      <c r="G48" s="231"/>
      <c r="H48" s="226">
        <v>1000</v>
      </c>
      <c r="I48" s="226"/>
      <c r="J48" s="226">
        <v>1000</v>
      </c>
      <c r="K48" s="226"/>
      <c r="L48" s="226">
        <v>1000</v>
      </c>
      <c r="M48" s="226"/>
      <c r="N48" s="228">
        <v>1000</v>
      </c>
    </row>
    <row r="49" spans="1:14" s="47" customFormat="1" ht="63.75" x14ac:dyDescent="0.25">
      <c r="A49" s="151"/>
      <c r="B49" s="190"/>
      <c r="C49" s="211" t="s">
        <v>245</v>
      </c>
      <c r="D49" s="211" t="s">
        <v>236</v>
      </c>
      <c r="E49" s="211" t="s">
        <v>237</v>
      </c>
      <c r="F49" s="212" t="s">
        <v>195</v>
      </c>
      <c r="G49" s="231"/>
      <c r="H49" s="226">
        <v>0</v>
      </c>
      <c r="I49" s="226"/>
      <c r="J49" s="226">
        <v>0</v>
      </c>
      <c r="K49" s="226"/>
      <c r="L49" s="226">
        <v>10137.42</v>
      </c>
      <c r="M49" s="226"/>
      <c r="N49" s="228">
        <v>20274.84</v>
      </c>
    </row>
    <row r="50" spans="1:14" s="47" customFormat="1" ht="38.25" x14ac:dyDescent="0.25">
      <c r="A50" s="151"/>
      <c r="B50" s="190"/>
      <c r="C50" s="211" t="s">
        <v>246</v>
      </c>
      <c r="D50" s="211" t="s">
        <v>236</v>
      </c>
      <c r="E50" s="211" t="s">
        <v>247</v>
      </c>
      <c r="F50" s="212" t="s">
        <v>195</v>
      </c>
      <c r="G50" s="231"/>
      <c r="H50" s="226">
        <v>20939.88</v>
      </c>
      <c r="I50" s="226"/>
      <c r="J50" s="226">
        <v>20939.88</v>
      </c>
      <c r="K50" s="226"/>
      <c r="L50" s="226">
        <v>36644.79</v>
      </c>
      <c r="M50" s="226"/>
      <c r="N50" s="228">
        <v>52349.7</v>
      </c>
    </row>
    <row r="51" spans="1:14" s="47" customFormat="1" ht="51" x14ac:dyDescent="0.25">
      <c r="A51" s="151"/>
      <c r="B51" s="190"/>
      <c r="C51" s="191" t="s">
        <v>248</v>
      </c>
      <c r="D51" s="191" t="s">
        <v>249</v>
      </c>
      <c r="E51" s="191" t="s">
        <v>250</v>
      </c>
      <c r="F51" s="195" t="s">
        <v>195</v>
      </c>
      <c r="G51" s="229"/>
      <c r="H51" s="221">
        <v>0</v>
      </c>
      <c r="I51" s="221"/>
      <c r="J51" s="221">
        <v>0</v>
      </c>
      <c r="K51" s="221"/>
      <c r="L51" s="221">
        <v>2350</v>
      </c>
      <c r="M51" s="221"/>
      <c r="N51" s="222">
        <v>4700</v>
      </c>
    </row>
    <row r="52" spans="1:14" x14ac:dyDescent="0.25">
      <c r="A52" s="154" t="s">
        <v>15</v>
      </c>
      <c r="B52" s="156" t="s">
        <v>135</v>
      </c>
      <c r="C52" s="192"/>
      <c r="D52" s="192"/>
      <c r="E52" s="192"/>
      <c r="F52" s="196"/>
      <c r="G52" s="75">
        <f t="shared" ref="G52:N52" si="1">+G37</f>
        <v>116983.22</v>
      </c>
      <c r="H52" s="76">
        <f t="shared" si="1"/>
        <v>22322.47</v>
      </c>
      <c r="I52" s="76">
        <f t="shared" si="1"/>
        <v>174732.64</v>
      </c>
      <c r="J52" s="76">
        <f t="shared" si="1"/>
        <v>135351.42000000001</v>
      </c>
      <c r="K52" s="76">
        <f t="shared" si="1"/>
        <v>192522.87</v>
      </c>
      <c r="L52" s="76">
        <f t="shared" si="1"/>
        <v>218092.86000000004</v>
      </c>
      <c r="M52" s="76">
        <f t="shared" si="1"/>
        <v>244633.24</v>
      </c>
      <c r="N52" s="77">
        <f t="shared" si="1"/>
        <v>300834.28999999998</v>
      </c>
    </row>
    <row r="53" spans="1:14" x14ac:dyDescent="0.25">
      <c r="A53" s="151" t="s">
        <v>22</v>
      </c>
      <c r="B53" s="157" t="s">
        <v>21</v>
      </c>
      <c r="C53" s="203"/>
      <c r="D53" s="203"/>
      <c r="E53" s="203"/>
      <c r="F53" s="205"/>
      <c r="G53" s="78">
        <v>107854.76</v>
      </c>
      <c r="H53" s="80">
        <f>SUM(H54:H78)</f>
        <v>71712.350000000006</v>
      </c>
      <c r="I53" s="80">
        <v>242367.24</v>
      </c>
      <c r="J53" s="80">
        <f>SUM(J54:J78)</f>
        <v>129003.42</v>
      </c>
      <c r="K53" s="80">
        <v>260562.62</v>
      </c>
      <c r="L53" s="80">
        <f>SUM(L54:L78)</f>
        <v>248382.85</v>
      </c>
      <c r="M53" s="80">
        <v>304876.55</v>
      </c>
      <c r="N53" s="82">
        <f>SUM(N54:N78)</f>
        <v>367762.24</v>
      </c>
    </row>
    <row r="54" spans="1:14" ht="25.5" x14ac:dyDescent="0.25">
      <c r="A54" s="151"/>
      <c r="B54" s="232"/>
      <c r="C54" s="204" t="s">
        <v>251</v>
      </c>
      <c r="D54" s="204" t="s">
        <v>252</v>
      </c>
      <c r="E54" s="204" t="s">
        <v>253</v>
      </c>
      <c r="F54" s="206" t="s">
        <v>195</v>
      </c>
      <c r="G54" s="230"/>
      <c r="H54" s="223">
        <v>0</v>
      </c>
      <c r="I54" s="223"/>
      <c r="J54" s="223">
        <v>16</v>
      </c>
      <c r="K54" s="223"/>
      <c r="L54" s="223">
        <v>2758</v>
      </c>
      <c r="M54" s="223"/>
      <c r="N54" s="224">
        <v>5500</v>
      </c>
    </row>
    <row r="55" spans="1:14" ht="25.5" x14ac:dyDescent="0.25">
      <c r="A55" s="151"/>
      <c r="B55" s="232"/>
      <c r="C55" s="211" t="s">
        <v>254</v>
      </c>
      <c r="D55" s="211" t="s">
        <v>255</v>
      </c>
      <c r="E55" s="211" t="s">
        <v>256</v>
      </c>
      <c r="F55" s="212" t="s">
        <v>195</v>
      </c>
      <c r="G55" s="231"/>
      <c r="H55" s="226">
        <v>665.2</v>
      </c>
      <c r="I55" s="226"/>
      <c r="J55" s="226">
        <v>38124.26</v>
      </c>
      <c r="K55" s="226"/>
      <c r="L55" s="226">
        <v>42306.31</v>
      </c>
      <c r="M55" s="226"/>
      <c r="N55" s="228">
        <v>46488.35</v>
      </c>
    </row>
    <row r="56" spans="1:14" ht="25.5" x14ac:dyDescent="0.25">
      <c r="A56" s="151"/>
      <c r="B56" s="232"/>
      <c r="C56" s="211" t="s">
        <v>257</v>
      </c>
      <c r="D56" s="211" t="s">
        <v>252</v>
      </c>
      <c r="E56" s="211" t="s">
        <v>258</v>
      </c>
      <c r="F56" s="212" t="s">
        <v>195</v>
      </c>
      <c r="G56" s="231"/>
      <c r="H56" s="226">
        <v>832.72</v>
      </c>
      <c r="I56" s="226"/>
      <c r="J56" s="226">
        <v>1540.65</v>
      </c>
      <c r="K56" s="226"/>
      <c r="L56" s="226">
        <v>2185.64</v>
      </c>
      <c r="M56" s="226"/>
      <c r="N56" s="228">
        <v>2830.63</v>
      </c>
    </row>
    <row r="57" spans="1:14" ht="38.25" x14ac:dyDescent="0.25">
      <c r="A57" s="151"/>
      <c r="B57" s="232"/>
      <c r="C57" s="211" t="s">
        <v>259</v>
      </c>
      <c r="D57" s="211" t="s">
        <v>252</v>
      </c>
      <c r="E57" s="211" t="s">
        <v>253</v>
      </c>
      <c r="F57" s="212" t="s">
        <v>195</v>
      </c>
      <c r="G57" s="231"/>
      <c r="H57" s="226">
        <v>2216.2800000000002</v>
      </c>
      <c r="I57" s="226"/>
      <c r="J57" s="226">
        <v>4449.3500000000004</v>
      </c>
      <c r="K57" s="226"/>
      <c r="L57" s="226">
        <v>6749.86</v>
      </c>
      <c r="M57" s="226"/>
      <c r="N57" s="228">
        <v>9050.3700000000008</v>
      </c>
    </row>
    <row r="58" spans="1:14" ht="25.5" x14ac:dyDescent="0.25">
      <c r="A58" s="151"/>
      <c r="B58" s="232"/>
      <c r="C58" s="211" t="s">
        <v>260</v>
      </c>
      <c r="D58" s="211" t="s">
        <v>252</v>
      </c>
      <c r="E58" s="211" t="s">
        <v>261</v>
      </c>
      <c r="F58" s="212" t="s">
        <v>195</v>
      </c>
      <c r="G58" s="231"/>
      <c r="H58" s="226">
        <v>1082.21</v>
      </c>
      <c r="I58" s="226"/>
      <c r="J58" s="226">
        <v>1146.22</v>
      </c>
      <c r="K58" s="226"/>
      <c r="L58" s="226">
        <v>2615.4</v>
      </c>
      <c r="M58" s="226"/>
      <c r="N58" s="228">
        <v>4084.57</v>
      </c>
    </row>
    <row r="59" spans="1:14" ht="25.5" x14ac:dyDescent="0.25">
      <c r="A59" s="151"/>
      <c r="B59" s="232"/>
      <c r="C59" s="211" t="s">
        <v>262</v>
      </c>
      <c r="D59" s="211" t="s">
        <v>252</v>
      </c>
      <c r="E59" s="211" t="s">
        <v>263</v>
      </c>
      <c r="F59" s="212" t="s">
        <v>195</v>
      </c>
      <c r="G59" s="231"/>
      <c r="H59" s="226">
        <v>0</v>
      </c>
      <c r="I59" s="226"/>
      <c r="J59" s="226">
        <v>0</v>
      </c>
      <c r="K59" s="226"/>
      <c r="L59" s="226">
        <v>100</v>
      </c>
      <c r="M59" s="226"/>
      <c r="N59" s="228">
        <v>200</v>
      </c>
    </row>
    <row r="60" spans="1:14" ht="25.5" x14ac:dyDescent="0.25">
      <c r="A60" s="151"/>
      <c r="B60" s="232"/>
      <c r="C60" s="211" t="s">
        <v>264</v>
      </c>
      <c r="D60" s="211" t="s">
        <v>252</v>
      </c>
      <c r="E60" s="211" t="s">
        <v>263</v>
      </c>
      <c r="F60" s="212" t="s">
        <v>195</v>
      </c>
      <c r="G60" s="231"/>
      <c r="H60" s="226">
        <v>0</v>
      </c>
      <c r="I60" s="226"/>
      <c r="J60" s="226">
        <v>0</v>
      </c>
      <c r="K60" s="226"/>
      <c r="L60" s="226">
        <v>50</v>
      </c>
      <c r="M60" s="226"/>
      <c r="N60" s="228">
        <v>100</v>
      </c>
    </row>
    <row r="61" spans="1:14" ht="25.5" x14ac:dyDescent="0.25">
      <c r="A61" s="151"/>
      <c r="B61" s="232"/>
      <c r="C61" s="211" t="s">
        <v>265</v>
      </c>
      <c r="D61" s="211" t="s">
        <v>252</v>
      </c>
      <c r="E61" s="211" t="s">
        <v>266</v>
      </c>
      <c r="F61" s="212" t="s">
        <v>195</v>
      </c>
      <c r="G61" s="231"/>
      <c r="H61" s="226">
        <v>0</v>
      </c>
      <c r="I61" s="226"/>
      <c r="J61" s="226">
        <v>9126</v>
      </c>
      <c r="K61" s="226"/>
      <c r="L61" s="226">
        <v>9563</v>
      </c>
      <c r="M61" s="226"/>
      <c r="N61" s="228">
        <v>10000</v>
      </c>
    </row>
    <row r="62" spans="1:14" ht="25.5" x14ac:dyDescent="0.25">
      <c r="A62" s="151"/>
      <c r="B62" s="232"/>
      <c r="C62" s="211" t="s">
        <v>267</v>
      </c>
      <c r="D62" s="211" t="s">
        <v>252</v>
      </c>
      <c r="E62" s="211" t="s">
        <v>268</v>
      </c>
      <c r="F62" s="212" t="s">
        <v>195</v>
      </c>
      <c r="G62" s="231"/>
      <c r="H62" s="226">
        <v>0</v>
      </c>
      <c r="I62" s="226"/>
      <c r="J62" s="226">
        <v>0</v>
      </c>
      <c r="K62" s="226"/>
      <c r="L62" s="226">
        <v>300</v>
      </c>
      <c r="M62" s="226"/>
      <c r="N62" s="228">
        <v>600</v>
      </c>
    </row>
    <row r="63" spans="1:14" ht="25.5" x14ac:dyDescent="0.25">
      <c r="A63" s="151"/>
      <c r="B63" s="232"/>
      <c r="C63" s="211" t="s">
        <v>269</v>
      </c>
      <c r="D63" s="211" t="s">
        <v>252</v>
      </c>
      <c r="E63" s="211" t="s">
        <v>261</v>
      </c>
      <c r="F63" s="212" t="s">
        <v>195</v>
      </c>
      <c r="G63" s="231"/>
      <c r="H63" s="226">
        <v>870</v>
      </c>
      <c r="I63" s="226"/>
      <c r="J63" s="226">
        <v>1290</v>
      </c>
      <c r="K63" s="226"/>
      <c r="L63" s="226">
        <v>1405</v>
      </c>
      <c r="M63" s="226"/>
      <c r="N63" s="228">
        <v>1520</v>
      </c>
    </row>
    <row r="64" spans="1:14" ht="25.5" x14ac:dyDescent="0.25">
      <c r="A64" s="151"/>
      <c r="B64" s="232"/>
      <c r="C64" s="211" t="s">
        <v>270</v>
      </c>
      <c r="D64" s="211" t="s">
        <v>271</v>
      </c>
      <c r="E64" s="211" t="s">
        <v>272</v>
      </c>
      <c r="F64" s="212" t="s">
        <v>195</v>
      </c>
      <c r="G64" s="231"/>
      <c r="H64" s="226">
        <v>1200</v>
      </c>
      <c r="I64" s="226"/>
      <c r="J64" s="226">
        <v>3800</v>
      </c>
      <c r="K64" s="226"/>
      <c r="L64" s="226">
        <v>6000</v>
      </c>
      <c r="M64" s="226"/>
      <c r="N64" s="228">
        <v>8200</v>
      </c>
    </row>
    <row r="65" spans="1:14" ht="25.5" x14ac:dyDescent="0.25">
      <c r="A65" s="151"/>
      <c r="B65" s="232"/>
      <c r="C65" s="211" t="s">
        <v>273</v>
      </c>
      <c r="D65" s="211" t="s">
        <v>252</v>
      </c>
      <c r="E65" s="211" t="s">
        <v>274</v>
      </c>
      <c r="F65" s="212" t="s">
        <v>195</v>
      </c>
      <c r="G65" s="231"/>
      <c r="H65" s="226">
        <v>1115</v>
      </c>
      <c r="I65" s="226"/>
      <c r="J65" s="226">
        <v>2420</v>
      </c>
      <c r="K65" s="226"/>
      <c r="L65" s="226">
        <v>4710</v>
      </c>
      <c r="M65" s="226"/>
      <c r="N65" s="228">
        <v>7000</v>
      </c>
    </row>
    <row r="66" spans="1:14" ht="25.5" x14ac:dyDescent="0.25">
      <c r="A66" s="151"/>
      <c r="B66" s="232"/>
      <c r="C66" s="211" t="s">
        <v>275</v>
      </c>
      <c r="D66" s="211" t="s">
        <v>252</v>
      </c>
      <c r="E66" s="211" t="s">
        <v>261</v>
      </c>
      <c r="F66" s="212" t="s">
        <v>195</v>
      </c>
      <c r="G66" s="231"/>
      <c r="H66" s="226">
        <v>32772.22</v>
      </c>
      <c r="I66" s="226"/>
      <c r="J66" s="226">
        <v>32772.22</v>
      </c>
      <c r="K66" s="226"/>
      <c r="L66" s="226">
        <v>36386.11</v>
      </c>
      <c r="M66" s="226"/>
      <c r="N66" s="228">
        <v>40000</v>
      </c>
    </row>
    <row r="67" spans="1:14" ht="25.5" x14ac:dyDescent="0.25">
      <c r="A67" s="151"/>
      <c r="B67" s="232"/>
      <c r="C67" s="211" t="s">
        <v>276</v>
      </c>
      <c r="D67" s="211" t="s">
        <v>252</v>
      </c>
      <c r="E67" s="211" t="s">
        <v>277</v>
      </c>
      <c r="F67" s="212" t="s">
        <v>195</v>
      </c>
      <c r="G67" s="231"/>
      <c r="H67" s="226">
        <v>0</v>
      </c>
      <c r="I67" s="226"/>
      <c r="J67" s="226">
        <v>0</v>
      </c>
      <c r="K67" s="226"/>
      <c r="L67" s="226">
        <v>48078.5</v>
      </c>
      <c r="M67" s="226"/>
      <c r="N67" s="228">
        <v>96157</v>
      </c>
    </row>
    <row r="68" spans="1:14" ht="25.5" x14ac:dyDescent="0.25">
      <c r="A68" s="151"/>
      <c r="B68" s="232"/>
      <c r="C68" s="211" t="s">
        <v>278</v>
      </c>
      <c r="D68" s="211" t="s">
        <v>252</v>
      </c>
      <c r="E68" s="211" t="s">
        <v>266</v>
      </c>
      <c r="F68" s="212" t="s">
        <v>195</v>
      </c>
      <c r="G68" s="231"/>
      <c r="H68" s="226">
        <v>0</v>
      </c>
      <c r="I68" s="226"/>
      <c r="J68" s="226">
        <v>805</v>
      </c>
      <c r="K68" s="226"/>
      <c r="L68" s="226">
        <v>805</v>
      </c>
      <c r="M68" s="226"/>
      <c r="N68" s="228">
        <v>805</v>
      </c>
    </row>
    <row r="69" spans="1:14" ht="38.25" x14ac:dyDescent="0.25">
      <c r="A69" s="151"/>
      <c r="B69" s="232"/>
      <c r="C69" s="211" t="s">
        <v>279</v>
      </c>
      <c r="D69" s="211" t="s">
        <v>252</v>
      </c>
      <c r="E69" s="211" t="s">
        <v>280</v>
      </c>
      <c r="F69" s="212" t="s">
        <v>195</v>
      </c>
      <c r="G69" s="231"/>
      <c r="H69" s="226">
        <v>724.68</v>
      </c>
      <c r="I69" s="226"/>
      <c r="J69" s="226">
        <v>724.68</v>
      </c>
      <c r="K69" s="226"/>
      <c r="L69" s="226">
        <v>1224.68</v>
      </c>
      <c r="M69" s="226"/>
      <c r="N69" s="228">
        <v>1724.68</v>
      </c>
    </row>
    <row r="70" spans="1:14" ht="25.5" x14ac:dyDescent="0.25">
      <c r="A70" s="151"/>
      <c r="B70" s="232"/>
      <c r="C70" s="211" t="s">
        <v>281</v>
      </c>
      <c r="D70" s="211" t="s">
        <v>255</v>
      </c>
      <c r="E70" s="211" t="s">
        <v>282</v>
      </c>
      <c r="F70" s="212" t="s">
        <v>195</v>
      </c>
      <c r="G70" s="231"/>
      <c r="H70" s="226">
        <v>0</v>
      </c>
      <c r="I70" s="226"/>
      <c r="J70" s="226">
        <v>279</v>
      </c>
      <c r="K70" s="226"/>
      <c r="L70" s="226">
        <v>3878.06</v>
      </c>
      <c r="M70" s="226"/>
      <c r="N70" s="228">
        <v>7477.11</v>
      </c>
    </row>
    <row r="71" spans="1:14" ht="25.5" x14ac:dyDescent="0.25">
      <c r="A71" s="151"/>
      <c r="B71" s="232"/>
      <c r="C71" s="211" t="s">
        <v>283</v>
      </c>
      <c r="D71" s="211" t="s">
        <v>252</v>
      </c>
      <c r="E71" s="211" t="s">
        <v>261</v>
      </c>
      <c r="F71" s="212" t="s">
        <v>195</v>
      </c>
      <c r="G71" s="231"/>
      <c r="H71" s="226">
        <v>0</v>
      </c>
      <c r="I71" s="226"/>
      <c r="J71" s="226">
        <v>1664</v>
      </c>
      <c r="K71" s="226"/>
      <c r="L71" s="226">
        <v>3332</v>
      </c>
      <c r="M71" s="226"/>
      <c r="N71" s="228">
        <v>5000</v>
      </c>
    </row>
    <row r="72" spans="1:14" ht="25.5" x14ac:dyDescent="0.25">
      <c r="A72" s="151"/>
      <c r="B72" s="232"/>
      <c r="C72" s="211" t="s">
        <v>284</v>
      </c>
      <c r="D72" s="211" t="s">
        <v>271</v>
      </c>
      <c r="E72" s="211" t="s">
        <v>285</v>
      </c>
      <c r="F72" s="212" t="s">
        <v>195</v>
      </c>
      <c r="G72" s="231"/>
      <c r="H72" s="226">
        <v>19262.509999999998</v>
      </c>
      <c r="I72" s="226"/>
      <c r="J72" s="226">
        <v>19262.509999999998</v>
      </c>
      <c r="K72" s="226"/>
      <c r="L72" s="226">
        <v>41950.26</v>
      </c>
      <c r="M72" s="226"/>
      <c r="N72" s="228">
        <v>64638</v>
      </c>
    </row>
    <row r="73" spans="1:14" ht="38.25" x14ac:dyDescent="0.25">
      <c r="A73" s="151"/>
      <c r="B73" s="232"/>
      <c r="C73" s="211" t="s">
        <v>286</v>
      </c>
      <c r="D73" s="211" t="s">
        <v>255</v>
      </c>
      <c r="E73" s="211" t="s">
        <v>282</v>
      </c>
      <c r="F73" s="212" t="s">
        <v>195</v>
      </c>
      <c r="G73" s="231"/>
      <c r="H73" s="226">
        <v>2712</v>
      </c>
      <c r="I73" s="226"/>
      <c r="J73" s="226">
        <v>3324</v>
      </c>
      <c r="K73" s="226"/>
      <c r="L73" s="226">
        <v>8162</v>
      </c>
      <c r="M73" s="226"/>
      <c r="N73" s="228">
        <v>13000</v>
      </c>
    </row>
    <row r="74" spans="1:14" ht="25.5" x14ac:dyDescent="0.25">
      <c r="A74" s="151"/>
      <c r="B74" s="232"/>
      <c r="C74" s="211" t="s">
        <v>287</v>
      </c>
      <c r="D74" s="211" t="s">
        <v>255</v>
      </c>
      <c r="E74" s="211" t="s">
        <v>282</v>
      </c>
      <c r="F74" s="212" t="s">
        <v>195</v>
      </c>
      <c r="G74" s="231"/>
      <c r="H74" s="226">
        <v>0</v>
      </c>
      <c r="I74" s="226"/>
      <c r="J74" s="226">
        <v>0</v>
      </c>
      <c r="K74" s="226"/>
      <c r="L74" s="226">
        <v>2000</v>
      </c>
      <c r="M74" s="226"/>
      <c r="N74" s="228">
        <v>4000</v>
      </c>
    </row>
    <row r="75" spans="1:14" ht="38.25" x14ac:dyDescent="0.25">
      <c r="A75" s="151"/>
      <c r="B75" s="232"/>
      <c r="C75" s="211" t="s">
        <v>288</v>
      </c>
      <c r="D75" s="211" t="s">
        <v>255</v>
      </c>
      <c r="E75" s="211" t="s">
        <v>282</v>
      </c>
      <c r="F75" s="212" t="s">
        <v>195</v>
      </c>
      <c r="G75" s="231"/>
      <c r="H75" s="226">
        <v>760</v>
      </c>
      <c r="I75" s="226"/>
      <c r="J75" s="226">
        <v>760</v>
      </c>
      <c r="K75" s="226"/>
      <c r="L75" s="226">
        <v>4755</v>
      </c>
      <c r="M75" s="226"/>
      <c r="N75" s="228">
        <v>8750</v>
      </c>
    </row>
    <row r="76" spans="1:14" ht="51" x14ac:dyDescent="0.25">
      <c r="A76" s="151"/>
      <c r="B76" s="232"/>
      <c r="C76" s="211" t="s">
        <v>289</v>
      </c>
      <c r="D76" s="211" t="s">
        <v>290</v>
      </c>
      <c r="E76" s="211" t="s">
        <v>291</v>
      </c>
      <c r="F76" s="212" t="s">
        <v>195</v>
      </c>
      <c r="G76" s="231"/>
      <c r="H76" s="226">
        <v>0</v>
      </c>
      <c r="I76" s="226"/>
      <c r="J76" s="226">
        <v>0</v>
      </c>
      <c r="K76" s="226"/>
      <c r="L76" s="226">
        <v>1500</v>
      </c>
      <c r="M76" s="226"/>
      <c r="N76" s="228">
        <v>3000</v>
      </c>
    </row>
    <row r="77" spans="1:14" ht="51" x14ac:dyDescent="0.25">
      <c r="A77" s="151"/>
      <c r="B77" s="232"/>
      <c r="C77" s="211" t="s">
        <v>292</v>
      </c>
      <c r="D77" s="211" t="s">
        <v>290</v>
      </c>
      <c r="E77" s="211" t="s">
        <v>291</v>
      </c>
      <c r="F77" s="212" t="s">
        <v>195</v>
      </c>
      <c r="G77" s="231"/>
      <c r="H77" s="226">
        <v>0</v>
      </c>
      <c r="I77" s="226"/>
      <c r="J77" s="226">
        <v>0</v>
      </c>
      <c r="K77" s="226"/>
      <c r="L77" s="226">
        <v>7568.5</v>
      </c>
      <c r="M77" s="226"/>
      <c r="N77" s="228">
        <v>15137</v>
      </c>
    </row>
    <row r="78" spans="1:14" ht="38.25" x14ac:dyDescent="0.25">
      <c r="A78" s="151"/>
      <c r="B78" s="232"/>
      <c r="C78" s="191" t="s">
        <v>293</v>
      </c>
      <c r="D78" s="191" t="s">
        <v>255</v>
      </c>
      <c r="E78" s="191" t="s">
        <v>282</v>
      </c>
      <c r="F78" s="195" t="s">
        <v>195</v>
      </c>
      <c r="G78" s="229"/>
      <c r="H78" s="221">
        <v>7499.53</v>
      </c>
      <c r="I78" s="221"/>
      <c r="J78" s="221">
        <v>7499.53</v>
      </c>
      <c r="K78" s="221"/>
      <c r="L78" s="221">
        <v>9999.5300000000007</v>
      </c>
      <c r="M78" s="221"/>
      <c r="N78" s="222">
        <v>12499.53</v>
      </c>
    </row>
    <row r="79" spans="1:14" ht="30" x14ac:dyDescent="0.25">
      <c r="A79" s="151" t="s">
        <v>24</v>
      </c>
      <c r="B79" s="157" t="s">
        <v>23</v>
      </c>
      <c r="C79" s="193"/>
      <c r="D79" s="193"/>
      <c r="E79" s="193"/>
      <c r="F79" s="197"/>
      <c r="G79" s="78">
        <v>51538.400000000001</v>
      </c>
      <c r="H79" s="80">
        <f>SUM(H80:H86)</f>
        <v>34009.15</v>
      </c>
      <c r="I79" s="80">
        <v>95479.8</v>
      </c>
      <c r="J79" s="80">
        <f>SUM(J80:J86)</f>
        <v>88109.569999999992</v>
      </c>
      <c r="K79" s="80">
        <v>144363.89000000001</v>
      </c>
      <c r="L79" s="80">
        <f>SUM(L80:L86)</f>
        <v>119139.29999999999</v>
      </c>
      <c r="M79" s="80">
        <v>194033.3</v>
      </c>
      <c r="N79" s="82">
        <f>SUM(N80:N86)</f>
        <v>150169.04</v>
      </c>
    </row>
    <row r="80" spans="1:14" ht="38.25" x14ac:dyDescent="0.25">
      <c r="A80" s="151"/>
      <c r="B80" s="232"/>
      <c r="C80" s="204" t="s">
        <v>294</v>
      </c>
      <c r="D80" s="204" t="s">
        <v>295</v>
      </c>
      <c r="E80" s="204" t="s">
        <v>296</v>
      </c>
      <c r="F80" s="206" t="s">
        <v>195</v>
      </c>
      <c r="G80" s="230"/>
      <c r="H80" s="223">
        <v>0</v>
      </c>
      <c r="I80" s="223"/>
      <c r="J80" s="223">
        <v>0</v>
      </c>
      <c r="K80" s="223"/>
      <c r="L80" s="223">
        <v>50</v>
      </c>
      <c r="M80" s="223"/>
      <c r="N80" s="224">
        <v>100</v>
      </c>
    </row>
    <row r="81" spans="1:14" ht="38.25" x14ac:dyDescent="0.25">
      <c r="A81" s="151"/>
      <c r="B81" s="232"/>
      <c r="C81" s="211" t="s">
        <v>297</v>
      </c>
      <c r="D81" s="211" t="s">
        <v>298</v>
      </c>
      <c r="E81" s="211" t="s">
        <v>296</v>
      </c>
      <c r="F81" s="212" t="s">
        <v>195</v>
      </c>
      <c r="G81" s="231"/>
      <c r="H81" s="226">
        <v>0</v>
      </c>
      <c r="I81" s="226"/>
      <c r="J81" s="226">
        <v>0</v>
      </c>
      <c r="K81" s="226"/>
      <c r="L81" s="226">
        <v>50</v>
      </c>
      <c r="M81" s="226"/>
      <c r="N81" s="228">
        <v>100</v>
      </c>
    </row>
    <row r="82" spans="1:14" ht="38.25" x14ac:dyDescent="0.25">
      <c r="A82" s="151"/>
      <c r="B82" s="232"/>
      <c r="C82" s="211" t="s">
        <v>299</v>
      </c>
      <c r="D82" s="211" t="s">
        <v>295</v>
      </c>
      <c r="E82" s="211" t="s">
        <v>296</v>
      </c>
      <c r="F82" s="212" t="s">
        <v>195</v>
      </c>
      <c r="G82" s="231"/>
      <c r="H82" s="226">
        <v>11792.58</v>
      </c>
      <c r="I82" s="226"/>
      <c r="J82" s="226">
        <v>22326.78</v>
      </c>
      <c r="K82" s="226"/>
      <c r="L82" s="226">
        <v>25818.39</v>
      </c>
      <c r="M82" s="226"/>
      <c r="N82" s="228">
        <v>29310</v>
      </c>
    </row>
    <row r="83" spans="1:14" ht="38.25" x14ac:dyDescent="0.25">
      <c r="A83" s="151"/>
      <c r="B83" s="232"/>
      <c r="C83" s="211" t="s">
        <v>300</v>
      </c>
      <c r="D83" s="211" t="s">
        <v>298</v>
      </c>
      <c r="E83" s="211" t="s">
        <v>296</v>
      </c>
      <c r="F83" s="212" t="s">
        <v>195</v>
      </c>
      <c r="G83" s="231"/>
      <c r="H83" s="226">
        <v>5558.1</v>
      </c>
      <c r="I83" s="226"/>
      <c r="J83" s="226">
        <v>12676.34</v>
      </c>
      <c r="K83" s="226"/>
      <c r="L83" s="226">
        <v>13146.67</v>
      </c>
      <c r="M83" s="226"/>
      <c r="N83" s="228">
        <v>13617</v>
      </c>
    </row>
    <row r="84" spans="1:14" ht="38.25" x14ac:dyDescent="0.25">
      <c r="A84" s="151"/>
      <c r="B84" s="232"/>
      <c r="C84" s="211" t="s">
        <v>301</v>
      </c>
      <c r="D84" s="211" t="s">
        <v>295</v>
      </c>
      <c r="E84" s="211" t="s">
        <v>296</v>
      </c>
      <c r="F84" s="212" t="s">
        <v>195</v>
      </c>
      <c r="G84" s="231"/>
      <c r="H84" s="226">
        <v>2093.92</v>
      </c>
      <c r="I84" s="226"/>
      <c r="J84" s="226">
        <v>3180.19</v>
      </c>
      <c r="K84" s="226"/>
      <c r="L84" s="226">
        <v>4126.21</v>
      </c>
      <c r="M84" s="226"/>
      <c r="N84" s="228">
        <v>5072.24</v>
      </c>
    </row>
    <row r="85" spans="1:14" ht="51" x14ac:dyDescent="0.25">
      <c r="A85" s="151"/>
      <c r="B85" s="232"/>
      <c r="C85" s="211" t="s">
        <v>302</v>
      </c>
      <c r="D85" s="211" t="s">
        <v>295</v>
      </c>
      <c r="E85" s="211" t="s">
        <v>303</v>
      </c>
      <c r="F85" s="212" t="s">
        <v>195</v>
      </c>
      <c r="G85" s="231"/>
      <c r="H85" s="226">
        <v>12632.91</v>
      </c>
      <c r="I85" s="226"/>
      <c r="J85" s="226">
        <v>40541.339999999997</v>
      </c>
      <c r="K85" s="226"/>
      <c r="L85" s="226">
        <v>66255.570000000007</v>
      </c>
      <c r="M85" s="226"/>
      <c r="N85" s="228">
        <v>91969.8</v>
      </c>
    </row>
    <row r="86" spans="1:14" ht="51" x14ac:dyDescent="0.25">
      <c r="A86" s="151"/>
      <c r="B86" s="232"/>
      <c r="C86" s="191" t="s">
        <v>304</v>
      </c>
      <c r="D86" s="191" t="s">
        <v>298</v>
      </c>
      <c r="E86" s="191" t="s">
        <v>305</v>
      </c>
      <c r="F86" s="195" t="s">
        <v>195</v>
      </c>
      <c r="G86" s="229"/>
      <c r="H86" s="221">
        <v>1931.64</v>
      </c>
      <c r="I86" s="221"/>
      <c r="J86" s="221">
        <v>9384.92</v>
      </c>
      <c r="K86" s="221"/>
      <c r="L86" s="221">
        <v>9692.4599999999991</v>
      </c>
      <c r="M86" s="221"/>
      <c r="N86" s="222">
        <v>10000</v>
      </c>
    </row>
    <row r="87" spans="1:14" x14ac:dyDescent="0.25">
      <c r="A87" s="151" t="s">
        <v>26</v>
      </c>
      <c r="B87" s="150" t="s">
        <v>25</v>
      </c>
      <c r="C87" s="193"/>
      <c r="D87" s="193"/>
      <c r="E87" s="193"/>
      <c r="F87" s="197"/>
      <c r="G87" s="78">
        <v>28.41</v>
      </c>
      <c r="H87" s="80">
        <v>28.65</v>
      </c>
      <c r="I87" s="80">
        <v>28.41</v>
      </c>
      <c r="J87" s="80">
        <v>28.65</v>
      </c>
      <c r="K87" s="80">
        <v>28.41</v>
      </c>
      <c r="L87" s="80">
        <v>64.33</v>
      </c>
      <c r="M87" s="80">
        <v>56.34</v>
      </c>
      <c r="N87" s="82">
        <v>100</v>
      </c>
    </row>
    <row r="88" spans="1:14" ht="25.5" x14ac:dyDescent="0.25">
      <c r="A88" s="151"/>
      <c r="B88" s="190"/>
      <c r="C88" s="193" t="s">
        <v>306</v>
      </c>
      <c r="D88" s="193" t="s">
        <v>307</v>
      </c>
      <c r="E88" s="193" t="s">
        <v>308</v>
      </c>
      <c r="F88" s="197" t="s">
        <v>195</v>
      </c>
      <c r="G88" s="78"/>
      <c r="H88" s="80">
        <v>28.65</v>
      </c>
      <c r="I88" s="80"/>
      <c r="J88" s="80">
        <v>28.65</v>
      </c>
      <c r="K88" s="80"/>
      <c r="L88" s="80">
        <v>64.33</v>
      </c>
      <c r="M88" s="80"/>
      <c r="N88" s="82">
        <v>100</v>
      </c>
    </row>
    <row r="89" spans="1:14" x14ac:dyDescent="0.25">
      <c r="A89" s="151" t="s">
        <v>28</v>
      </c>
      <c r="B89" s="150" t="s">
        <v>27</v>
      </c>
      <c r="C89" s="193"/>
      <c r="D89" s="193"/>
      <c r="E89" s="193"/>
      <c r="F89" s="197"/>
      <c r="G89" s="83"/>
      <c r="H89" s="85">
        <v>0</v>
      </c>
      <c r="I89" s="85"/>
      <c r="J89" s="85">
        <v>0</v>
      </c>
      <c r="K89" s="85"/>
      <c r="L89" s="85">
        <v>5</v>
      </c>
      <c r="M89" s="85">
        <v>4.8600000000000003</v>
      </c>
      <c r="N89" s="87">
        <v>10</v>
      </c>
    </row>
    <row r="90" spans="1:14" ht="38.25" x14ac:dyDescent="0.25">
      <c r="A90" s="151"/>
      <c r="B90" s="190"/>
      <c r="C90" s="193" t="s">
        <v>309</v>
      </c>
      <c r="D90" s="193" t="s">
        <v>310</v>
      </c>
      <c r="E90" s="193" t="s">
        <v>311</v>
      </c>
      <c r="F90" s="197" t="s">
        <v>195</v>
      </c>
      <c r="G90" s="83"/>
      <c r="H90" s="238">
        <v>0</v>
      </c>
      <c r="I90" s="85"/>
      <c r="J90" s="238">
        <v>0</v>
      </c>
      <c r="K90" s="85"/>
      <c r="L90" s="238">
        <v>5</v>
      </c>
      <c r="M90" s="85"/>
      <c r="N90" s="240">
        <v>10</v>
      </c>
    </row>
    <row r="91" spans="1:14" x14ac:dyDescent="0.25">
      <c r="A91" s="151" t="s">
        <v>30</v>
      </c>
      <c r="B91" s="150" t="s">
        <v>29</v>
      </c>
      <c r="C91" s="193"/>
      <c r="D91" s="193"/>
      <c r="E91" s="193"/>
      <c r="F91" s="197"/>
      <c r="G91" s="83">
        <v>17686.810000000001</v>
      </c>
      <c r="H91" s="85">
        <f>SUM(H92:H98)</f>
        <v>13301.3</v>
      </c>
      <c r="I91" s="85">
        <v>29627.9</v>
      </c>
      <c r="J91" s="85">
        <f>SUM(J92:J98)</f>
        <v>18903.3</v>
      </c>
      <c r="K91" s="85">
        <v>42054.64</v>
      </c>
      <c r="L91" s="85">
        <f>SUM(L92:L98)</f>
        <v>44613.21</v>
      </c>
      <c r="M91" s="85">
        <v>49990.84</v>
      </c>
      <c r="N91" s="87">
        <f>SUM(N92:N98)</f>
        <v>70323.11</v>
      </c>
    </row>
    <row r="92" spans="1:14" ht="25.5" x14ac:dyDescent="0.25">
      <c r="A92" s="151"/>
      <c r="B92" s="190"/>
      <c r="C92" s="204" t="s">
        <v>312</v>
      </c>
      <c r="D92" s="204" t="s">
        <v>313</v>
      </c>
      <c r="E92" s="204" t="s">
        <v>314</v>
      </c>
      <c r="F92" s="206" t="s">
        <v>195</v>
      </c>
      <c r="G92" s="234"/>
      <c r="H92" s="241">
        <v>41.16</v>
      </c>
      <c r="I92" s="236"/>
      <c r="J92" s="241">
        <v>64.680000000000007</v>
      </c>
      <c r="K92" s="236"/>
      <c r="L92" s="241">
        <v>332.34</v>
      </c>
      <c r="M92" s="236"/>
      <c r="N92" s="242">
        <v>600</v>
      </c>
    </row>
    <row r="93" spans="1:14" ht="25.5" x14ac:dyDescent="0.25">
      <c r="A93" s="151"/>
      <c r="B93" s="190"/>
      <c r="C93" s="211" t="s">
        <v>315</v>
      </c>
      <c r="D93" s="211" t="s">
        <v>313</v>
      </c>
      <c r="E93" s="211" t="s">
        <v>314</v>
      </c>
      <c r="F93" s="212" t="s">
        <v>195</v>
      </c>
      <c r="G93" s="243"/>
      <c r="H93" s="244">
        <v>3253.15</v>
      </c>
      <c r="I93" s="245"/>
      <c r="J93" s="244">
        <v>8001</v>
      </c>
      <c r="K93" s="245"/>
      <c r="L93" s="244">
        <v>14000.5</v>
      </c>
      <c r="M93" s="245"/>
      <c r="N93" s="246">
        <v>20000</v>
      </c>
    </row>
    <row r="94" spans="1:14" ht="25.5" x14ac:dyDescent="0.25">
      <c r="A94" s="151"/>
      <c r="B94" s="190"/>
      <c r="C94" s="211" t="s">
        <v>316</v>
      </c>
      <c r="D94" s="211" t="s">
        <v>313</v>
      </c>
      <c r="E94" s="211" t="s">
        <v>314</v>
      </c>
      <c r="F94" s="212" t="s">
        <v>195</v>
      </c>
      <c r="G94" s="243"/>
      <c r="H94" s="244">
        <v>0</v>
      </c>
      <c r="I94" s="245"/>
      <c r="J94" s="244">
        <v>0</v>
      </c>
      <c r="K94" s="245"/>
      <c r="L94" s="244">
        <v>1000</v>
      </c>
      <c r="M94" s="245"/>
      <c r="N94" s="246">
        <v>2000</v>
      </c>
    </row>
    <row r="95" spans="1:14" ht="25.5" x14ac:dyDescent="0.25">
      <c r="A95" s="151"/>
      <c r="B95" s="190"/>
      <c r="C95" s="211" t="s">
        <v>317</v>
      </c>
      <c r="D95" s="211" t="s">
        <v>318</v>
      </c>
      <c r="E95" s="211" t="s">
        <v>319</v>
      </c>
      <c r="F95" s="212" t="s">
        <v>195</v>
      </c>
      <c r="G95" s="243"/>
      <c r="H95" s="244">
        <v>0</v>
      </c>
      <c r="I95" s="245"/>
      <c r="J95" s="244">
        <v>0</v>
      </c>
      <c r="K95" s="245"/>
      <c r="L95" s="244">
        <v>12054.5</v>
      </c>
      <c r="M95" s="245"/>
      <c r="N95" s="246">
        <v>24109</v>
      </c>
    </row>
    <row r="96" spans="1:14" ht="25.5" x14ac:dyDescent="0.25">
      <c r="A96" s="151"/>
      <c r="B96" s="190"/>
      <c r="C96" s="211" t="s">
        <v>320</v>
      </c>
      <c r="D96" s="211" t="s">
        <v>313</v>
      </c>
      <c r="E96" s="211" t="s">
        <v>314</v>
      </c>
      <c r="F96" s="212" t="s">
        <v>195</v>
      </c>
      <c r="G96" s="243"/>
      <c r="H96" s="244">
        <v>0</v>
      </c>
      <c r="I96" s="245"/>
      <c r="J96" s="244">
        <v>0</v>
      </c>
      <c r="K96" s="245"/>
      <c r="L96" s="244">
        <v>250</v>
      </c>
      <c r="M96" s="245"/>
      <c r="N96" s="246">
        <v>500</v>
      </c>
    </row>
    <row r="97" spans="1:14" ht="25.5" x14ac:dyDescent="0.25">
      <c r="A97" s="151"/>
      <c r="B97" s="190"/>
      <c r="C97" s="211" t="s">
        <v>321</v>
      </c>
      <c r="D97" s="211" t="s">
        <v>313</v>
      </c>
      <c r="E97" s="211" t="s">
        <v>314</v>
      </c>
      <c r="F97" s="212" t="s">
        <v>195</v>
      </c>
      <c r="G97" s="243"/>
      <c r="H97" s="244">
        <v>1892.88</v>
      </c>
      <c r="I97" s="245"/>
      <c r="J97" s="244">
        <v>2723.51</v>
      </c>
      <c r="K97" s="245"/>
      <c r="L97" s="244">
        <v>8861.76</v>
      </c>
      <c r="M97" s="245"/>
      <c r="N97" s="246">
        <v>15000</v>
      </c>
    </row>
    <row r="98" spans="1:14" ht="38.25" x14ac:dyDescent="0.25">
      <c r="A98" s="151"/>
      <c r="B98" s="190"/>
      <c r="C98" s="191" t="s">
        <v>322</v>
      </c>
      <c r="D98" s="191" t="s">
        <v>323</v>
      </c>
      <c r="E98" s="191" t="s">
        <v>324</v>
      </c>
      <c r="F98" s="195" t="s">
        <v>195</v>
      </c>
      <c r="G98" s="233"/>
      <c r="H98" s="237">
        <v>8114.11</v>
      </c>
      <c r="I98" s="235"/>
      <c r="J98" s="237">
        <v>8114.11</v>
      </c>
      <c r="K98" s="235"/>
      <c r="L98" s="237">
        <v>8114.11</v>
      </c>
      <c r="M98" s="235"/>
      <c r="N98" s="239">
        <v>8114.11</v>
      </c>
    </row>
    <row r="99" spans="1:14" x14ac:dyDescent="0.25">
      <c r="A99" s="154" t="s">
        <v>20</v>
      </c>
      <c r="B99" s="156" t="s">
        <v>119</v>
      </c>
      <c r="C99" s="192"/>
      <c r="D99" s="192"/>
      <c r="E99" s="192"/>
      <c r="F99" s="196"/>
      <c r="G99" s="75">
        <f t="shared" ref="G99:N99" si="2">+G91+G89+G87+G79+G53</f>
        <v>177108.38</v>
      </c>
      <c r="H99" s="76">
        <f t="shared" si="2"/>
        <v>119051.45000000001</v>
      </c>
      <c r="I99" s="76">
        <f t="shared" si="2"/>
        <v>367503.35</v>
      </c>
      <c r="J99" s="76">
        <f t="shared" si="2"/>
        <v>236044.94</v>
      </c>
      <c r="K99" s="76">
        <f t="shared" si="2"/>
        <v>447009.56</v>
      </c>
      <c r="L99" s="76">
        <f t="shared" si="2"/>
        <v>412204.69</v>
      </c>
      <c r="M99" s="76">
        <f t="shared" si="2"/>
        <v>548961.8899999999</v>
      </c>
      <c r="N99" s="77">
        <f t="shared" si="2"/>
        <v>588364.39</v>
      </c>
    </row>
    <row r="100" spans="1:14" x14ac:dyDescent="0.25">
      <c r="A100" s="151" t="s">
        <v>33</v>
      </c>
      <c r="B100" s="150" t="s">
        <v>32</v>
      </c>
      <c r="C100" s="152"/>
      <c r="D100" s="152"/>
      <c r="E100" s="152"/>
      <c r="F100" s="153"/>
      <c r="G100" s="83"/>
      <c r="H100" s="85"/>
      <c r="I100" s="85"/>
      <c r="J100" s="85"/>
      <c r="K100" s="85"/>
      <c r="L100" s="85"/>
      <c r="M100" s="85"/>
      <c r="N100" s="87"/>
    </row>
    <row r="101" spans="1:14" x14ac:dyDescent="0.25">
      <c r="A101" s="151" t="s">
        <v>34</v>
      </c>
      <c r="B101" s="150" t="s">
        <v>0</v>
      </c>
      <c r="C101" s="203"/>
      <c r="D101" s="203"/>
      <c r="E101" s="203"/>
      <c r="F101" s="205"/>
      <c r="G101" s="83">
        <v>600000</v>
      </c>
      <c r="H101" s="85">
        <f>SUM(H102:H105)</f>
        <v>0</v>
      </c>
      <c r="I101" s="85">
        <v>705499.9</v>
      </c>
      <c r="J101" s="85">
        <f>SUM(J102:J105)</f>
        <v>67089.929999999993</v>
      </c>
      <c r="K101" s="85">
        <v>788212.96</v>
      </c>
      <c r="L101" s="85">
        <f>SUM(L102:L105)</f>
        <v>388099.39</v>
      </c>
      <c r="M101" s="85">
        <v>801662.96</v>
      </c>
      <c r="N101" s="87">
        <f>SUM(N102:N105)</f>
        <v>671419.34000000008</v>
      </c>
    </row>
    <row r="102" spans="1:14" ht="63.75" x14ac:dyDescent="0.25">
      <c r="A102" s="151"/>
      <c r="B102" s="190"/>
      <c r="C102" s="204" t="s">
        <v>325</v>
      </c>
      <c r="D102" s="204" t="s">
        <v>326</v>
      </c>
      <c r="E102" s="204" t="s">
        <v>327</v>
      </c>
      <c r="F102" s="206" t="s">
        <v>328</v>
      </c>
      <c r="G102" s="234"/>
      <c r="H102" s="241">
        <v>0</v>
      </c>
      <c r="I102" s="236"/>
      <c r="J102" s="241">
        <v>0</v>
      </c>
      <c r="K102" s="236"/>
      <c r="L102" s="241">
        <v>100000</v>
      </c>
      <c r="M102" s="236"/>
      <c r="N102" s="242">
        <v>193606.95</v>
      </c>
    </row>
    <row r="103" spans="1:14" ht="38.25" x14ac:dyDescent="0.25">
      <c r="A103" s="151"/>
      <c r="B103" s="190"/>
      <c r="C103" s="211" t="s">
        <v>329</v>
      </c>
      <c r="D103" s="211" t="s">
        <v>326</v>
      </c>
      <c r="E103" s="211" t="s">
        <v>327</v>
      </c>
      <c r="F103" s="212" t="s">
        <v>328</v>
      </c>
      <c r="G103" s="243"/>
      <c r="H103" s="244">
        <v>0</v>
      </c>
      <c r="I103" s="245"/>
      <c r="J103" s="244">
        <v>25000</v>
      </c>
      <c r="K103" s="245"/>
      <c r="L103" s="244">
        <v>96009.46</v>
      </c>
      <c r="M103" s="245"/>
      <c r="N103" s="246">
        <v>96009.46</v>
      </c>
    </row>
    <row r="104" spans="1:14" ht="25.5" x14ac:dyDescent="0.25">
      <c r="A104" s="151"/>
      <c r="B104" s="190"/>
      <c r="C104" s="211" t="s">
        <v>330</v>
      </c>
      <c r="D104" s="211" t="s">
        <v>326</v>
      </c>
      <c r="E104" s="211" t="s">
        <v>327</v>
      </c>
      <c r="F104" s="212" t="s">
        <v>328</v>
      </c>
      <c r="G104" s="243"/>
      <c r="H104" s="244">
        <v>0</v>
      </c>
      <c r="I104" s="245"/>
      <c r="J104" s="244">
        <v>42089.93</v>
      </c>
      <c r="K104" s="245"/>
      <c r="L104" s="244">
        <v>42089.93</v>
      </c>
      <c r="M104" s="245"/>
      <c r="N104" s="246">
        <v>42089.93</v>
      </c>
    </row>
    <row r="105" spans="1:14" ht="38.25" x14ac:dyDescent="0.25">
      <c r="A105" s="151"/>
      <c r="B105" s="190"/>
      <c r="C105" s="191" t="s">
        <v>331</v>
      </c>
      <c r="D105" s="191" t="s">
        <v>332</v>
      </c>
      <c r="E105" s="191" t="s">
        <v>333</v>
      </c>
      <c r="F105" s="195" t="s">
        <v>328</v>
      </c>
      <c r="G105" s="233"/>
      <c r="H105" s="237">
        <v>0</v>
      </c>
      <c r="I105" s="235"/>
      <c r="J105" s="237">
        <v>0</v>
      </c>
      <c r="K105" s="235"/>
      <c r="L105" s="237">
        <v>150000</v>
      </c>
      <c r="M105" s="235"/>
      <c r="N105" s="239">
        <v>339713</v>
      </c>
    </row>
    <row r="106" spans="1:14" x14ac:dyDescent="0.25">
      <c r="A106" s="151" t="s">
        <v>35</v>
      </c>
      <c r="B106" s="150" t="s">
        <v>1</v>
      </c>
      <c r="C106" s="192"/>
      <c r="D106" s="192"/>
      <c r="E106" s="192"/>
      <c r="F106" s="196"/>
      <c r="G106" s="83"/>
      <c r="H106" s="85"/>
      <c r="I106" s="85">
        <v>51686.3</v>
      </c>
      <c r="J106" s="85"/>
      <c r="K106" s="85">
        <v>51686.3</v>
      </c>
      <c r="L106" s="85"/>
      <c r="M106" s="85">
        <v>51686.3</v>
      </c>
      <c r="N106" s="87"/>
    </row>
    <row r="107" spans="1:14" x14ac:dyDescent="0.25">
      <c r="A107" s="151" t="s">
        <v>37</v>
      </c>
      <c r="B107" s="150" t="s">
        <v>36</v>
      </c>
      <c r="C107" s="203"/>
      <c r="D107" s="203"/>
      <c r="E107" s="203"/>
      <c r="F107" s="205"/>
      <c r="G107" s="78">
        <v>3500</v>
      </c>
      <c r="H107" s="80">
        <f>SUM(H108:H109)</f>
        <v>0</v>
      </c>
      <c r="I107" s="80">
        <v>11000</v>
      </c>
      <c r="J107" s="80">
        <f>SUM(J108:J109)</f>
        <v>1397</v>
      </c>
      <c r="K107" s="80">
        <v>13230</v>
      </c>
      <c r="L107" s="80">
        <f>SUM(L108:L109)</f>
        <v>23719.51</v>
      </c>
      <c r="M107" s="80">
        <v>28023</v>
      </c>
      <c r="N107" s="82">
        <f>SUM(N108:N109)</f>
        <v>41042.019999999997</v>
      </c>
    </row>
    <row r="108" spans="1:14" ht="25.5" x14ac:dyDescent="0.25">
      <c r="A108" s="151"/>
      <c r="B108" s="190"/>
      <c r="C108" s="204" t="s">
        <v>334</v>
      </c>
      <c r="D108" s="204" t="s">
        <v>335</v>
      </c>
      <c r="E108" s="204" t="s">
        <v>336</v>
      </c>
      <c r="F108" s="206" t="s">
        <v>328</v>
      </c>
      <c r="G108" s="230"/>
      <c r="H108" s="223">
        <v>0</v>
      </c>
      <c r="I108" s="223"/>
      <c r="J108" s="223">
        <v>0</v>
      </c>
      <c r="K108" s="223"/>
      <c r="L108" s="223">
        <v>5000</v>
      </c>
      <c r="M108" s="223"/>
      <c r="N108" s="224">
        <v>5000</v>
      </c>
    </row>
    <row r="109" spans="1:14" ht="25.5" x14ac:dyDescent="0.25">
      <c r="A109" s="151"/>
      <c r="B109" s="190"/>
      <c r="C109" s="191" t="s">
        <v>337</v>
      </c>
      <c r="D109" s="191" t="s">
        <v>335</v>
      </c>
      <c r="E109" s="191" t="s">
        <v>336</v>
      </c>
      <c r="F109" s="195" t="s">
        <v>195</v>
      </c>
      <c r="G109" s="229"/>
      <c r="H109" s="221">
        <v>0</v>
      </c>
      <c r="I109" s="221"/>
      <c r="J109" s="221">
        <v>1397</v>
      </c>
      <c r="K109" s="221"/>
      <c r="L109" s="221">
        <v>18719.509999999998</v>
      </c>
      <c r="M109" s="221"/>
      <c r="N109" s="222">
        <v>36042.019999999997</v>
      </c>
    </row>
    <row r="110" spans="1:14" x14ac:dyDescent="0.25">
      <c r="A110" s="151" t="s">
        <v>38</v>
      </c>
      <c r="B110" s="150" t="s">
        <v>2</v>
      </c>
      <c r="C110" s="193"/>
      <c r="D110" s="193"/>
      <c r="E110" s="193"/>
      <c r="F110" s="197"/>
      <c r="G110" s="78">
        <v>5992.94</v>
      </c>
      <c r="H110" s="80">
        <f>SUM(H111:H113)</f>
        <v>24770.44</v>
      </c>
      <c r="I110" s="80">
        <v>23381.45</v>
      </c>
      <c r="J110" s="80">
        <f>SUM(J111:J113)</f>
        <v>48763.62</v>
      </c>
      <c r="K110" s="80">
        <v>38144.42</v>
      </c>
      <c r="L110" s="80">
        <f>SUM(L111:L113)</f>
        <v>63454.6</v>
      </c>
      <c r="M110" s="80">
        <v>45261.36</v>
      </c>
      <c r="N110" s="82">
        <f>SUM(N111:N113)</f>
        <v>80145.58</v>
      </c>
    </row>
    <row r="111" spans="1:14" ht="38.25" x14ac:dyDescent="0.25">
      <c r="A111" s="151"/>
      <c r="B111" s="190"/>
      <c r="C111" s="204" t="s">
        <v>338</v>
      </c>
      <c r="D111" s="204" t="s">
        <v>339</v>
      </c>
      <c r="E111" s="204" t="s">
        <v>340</v>
      </c>
      <c r="F111" s="206" t="s">
        <v>195</v>
      </c>
      <c r="G111" s="230"/>
      <c r="H111" s="223">
        <v>11324.14</v>
      </c>
      <c r="I111" s="223"/>
      <c r="J111" s="223">
        <v>20618.04</v>
      </c>
      <c r="K111" s="223"/>
      <c r="L111" s="223">
        <v>35309.019999999997</v>
      </c>
      <c r="M111" s="223"/>
      <c r="N111" s="224">
        <v>50000</v>
      </c>
    </row>
    <row r="112" spans="1:14" ht="25.5" x14ac:dyDescent="0.25">
      <c r="A112" s="151"/>
      <c r="B112" s="190"/>
      <c r="C112" s="211" t="s">
        <v>341</v>
      </c>
      <c r="D112" s="211" t="s">
        <v>339</v>
      </c>
      <c r="E112" s="211" t="s">
        <v>340</v>
      </c>
      <c r="F112" s="212" t="s">
        <v>195</v>
      </c>
      <c r="G112" s="231"/>
      <c r="H112" s="226">
        <v>13446.3</v>
      </c>
      <c r="I112" s="226"/>
      <c r="J112" s="226">
        <v>28145.58</v>
      </c>
      <c r="K112" s="226"/>
      <c r="L112" s="226">
        <v>28145.58</v>
      </c>
      <c r="M112" s="226"/>
      <c r="N112" s="228">
        <v>28145.58</v>
      </c>
    </row>
    <row r="113" spans="1:14" ht="38.25" x14ac:dyDescent="0.25">
      <c r="A113" s="151"/>
      <c r="B113" s="190"/>
      <c r="C113" s="191" t="s">
        <v>342</v>
      </c>
      <c r="D113" s="191" t="s">
        <v>339</v>
      </c>
      <c r="E113" s="191" t="s">
        <v>340</v>
      </c>
      <c r="F113" s="195" t="s">
        <v>343</v>
      </c>
      <c r="G113" s="229"/>
      <c r="H113" s="221">
        <v>0</v>
      </c>
      <c r="I113" s="221"/>
      <c r="J113" s="221">
        <v>0</v>
      </c>
      <c r="K113" s="221"/>
      <c r="L113" s="221">
        <v>0</v>
      </c>
      <c r="M113" s="221"/>
      <c r="N113" s="222">
        <v>2000</v>
      </c>
    </row>
    <row r="114" spans="1:14" x14ac:dyDescent="0.25">
      <c r="A114" s="154" t="s">
        <v>31</v>
      </c>
      <c r="B114" s="156" t="s">
        <v>118</v>
      </c>
      <c r="C114" s="192"/>
      <c r="D114" s="192"/>
      <c r="E114" s="192"/>
      <c r="F114" s="196"/>
      <c r="G114" s="75">
        <f t="shared" ref="G114:N114" si="3">+G110+G107+G106+G101+G100</f>
        <v>609492.93999999994</v>
      </c>
      <c r="H114" s="76">
        <f t="shared" si="3"/>
        <v>24770.44</v>
      </c>
      <c r="I114" s="76">
        <f t="shared" si="3"/>
        <v>791567.65</v>
      </c>
      <c r="J114" s="76">
        <f t="shared" si="3"/>
        <v>117250.54999999999</v>
      </c>
      <c r="K114" s="76">
        <f t="shared" si="3"/>
        <v>891273.67999999993</v>
      </c>
      <c r="L114" s="76">
        <f t="shared" si="3"/>
        <v>475273.5</v>
      </c>
      <c r="M114" s="76">
        <f t="shared" si="3"/>
        <v>926633.62</v>
      </c>
      <c r="N114" s="77">
        <f t="shared" si="3"/>
        <v>792606.94000000006</v>
      </c>
    </row>
    <row r="115" spans="1:14" x14ac:dyDescent="0.25">
      <c r="A115" s="151" t="s">
        <v>41</v>
      </c>
      <c r="B115" s="150" t="s">
        <v>40</v>
      </c>
      <c r="C115" s="152"/>
      <c r="D115" s="152"/>
      <c r="E115" s="152"/>
      <c r="F115" s="153"/>
      <c r="G115" s="83"/>
      <c r="H115" s="85"/>
      <c r="I115" s="85"/>
      <c r="J115" s="85"/>
      <c r="K115" s="85"/>
      <c r="L115" s="85"/>
      <c r="M115" s="85"/>
      <c r="N115" s="87"/>
    </row>
    <row r="116" spans="1:14" x14ac:dyDescent="0.25">
      <c r="A116" s="151" t="s">
        <v>43</v>
      </c>
      <c r="B116" s="150" t="s">
        <v>42</v>
      </c>
      <c r="C116" s="152"/>
      <c r="D116" s="152"/>
      <c r="E116" s="152"/>
      <c r="F116" s="153"/>
      <c r="G116" s="83"/>
      <c r="H116" s="85"/>
      <c r="I116" s="85"/>
      <c r="J116" s="85"/>
      <c r="K116" s="85"/>
      <c r="L116" s="85"/>
      <c r="M116" s="85"/>
      <c r="N116" s="87"/>
    </row>
    <row r="117" spans="1:14" x14ac:dyDescent="0.25">
      <c r="A117" s="151" t="s">
        <v>45</v>
      </c>
      <c r="B117" s="150" t="s">
        <v>44</v>
      </c>
      <c r="C117" s="152"/>
      <c r="D117" s="152"/>
      <c r="E117" s="152"/>
      <c r="F117" s="153"/>
      <c r="G117" s="83"/>
      <c r="H117" s="85"/>
      <c r="I117" s="85"/>
      <c r="J117" s="85"/>
      <c r="K117" s="85"/>
      <c r="L117" s="85"/>
      <c r="M117" s="85"/>
      <c r="N117" s="87"/>
    </row>
    <row r="118" spans="1:14" x14ac:dyDescent="0.25">
      <c r="A118" s="151" t="s">
        <v>47</v>
      </c>
      <c r="B118" s="150" t="s">
        <v>46</v>
      </c>
      <c r="C118" s="152"/>
      <c r="D118" s="152"/>
      <c r="E118" s="152"/>
      <c r="F118" s="153"/>
      <c r="G118" s="83"/>
      <c r="H118" s="85"/>
      <c r="I118" s="85"/>
      <c r="J118" s="85"/>
      <c r="K118" s="85"/>
      <c r="L118" s="85"/>
      <c r="M118" s="85"/>
      <c r="N118" s="87"/>
    </row>
    <row r="119" spans="1:14" x14ac:dyDescent="0.25">
      <c r="A119" s="154" t="s">
        <v>39</v>
      </c>
      <c r="B119" s="155" t="s">
        <v>117</v>
      </c>
      <c r="C119" s="152"/>
      <c r="D119" s="152"/>
      <c r="E119" s="152"/>
      <c r="F119" s="153"/>
      <c r="G119" s="75">
        <f t="shared" ref="G119:N119" si="4">+G118+G117+G116+G115</f>
        <v>0</v>
      </c>
      <c r="H119" s="76">
        <f t="shared" si="4"/>
        <v>0</v>
      </c>
      <c r="I119" s="76">
        <f t="shared" si="4"/>
        <v>0</v>
      </c>
      <c r="J119" s="76">
        <f t="shared" si="4"/>
        <v>0</v>
      </c>
      <c r="K119" s="76">
        <f t="shared" si="4"/>
        <v>0</v>
      </c>
      <c r="L119" s="76">
        <f t="shared" si="4"/>
        <v>0</v>
      </c>
      <c r="M119" s="76">
        <f t="shared" si="4"/>
        <v>0</v>
      </c>
      <c r="N119" s="77">
        <f t="shared" si="4"/>
        <v>0</v>
      </c>
    </row>
    <row r="120" spans="1:14" x14ac:dyDescent="0.25">
      <c r="A120" s="151" t="s">
        <v>50</v>
      </c>
      <c r="B120" s="150" t="s">
        <v>49</v>
      </c>
      <c r="C120" s="152"/>
      <c r="D120" s="152"/>
      <c r="E120" s="152"/>
      <c r="F120" s="153"/>
      <c r="G120" s="83"/>
      <c r="H120" s="85"/>
      <c r="I120" s="85"/>
      <c r="J120" s="85"/>
      <c r="K120" s="85"/>
      <c r="L120" s="85"/>
      <c r="M120" s="85"/>
      <c r="N120" s="87"/>
    </row>
    <row r="121" spans="1:14" x14ac:dyDescent="0.25">
      <c r="A121" s="151" t="s">
        <v>52</v>
      </c>
      <c r="B121" s="150" t="s">
        <v>51</v>
      </c>
      <c r="C121" s="152"/>
      <c r="D121" s="152"/>
      <c r="E121" s="152"/>
      <c r="F121" s="153"/>
      <c r="G121" s="83"/>
      <c r="H121" s="85"/>
      <c r="I121" s="85"/>
      <c r="J121" s="85"/>
      <c r="K121" s="85"/>
      <c r="L121" s="85"/>
      <c r="M121" s="85"/>
      <c r="N121" s="87"/>
    </row>
    <row r="122" spans="1:14" x14ac:dyDescent="0.25">
      <c r="A122" s="151" t="s">
        <v>54</v>
      </c>
      <c r="B122" s="150" t="s">
        <v>53</v>
      </c>
      <c r="C122" s="152"/>
      <c r="D122" s="152"/>
      <c r="E122" s="152"/>
      <c r="F122" s="153"/>
      <c r="G122" s="83"/>
      <c r="H122" s="85"/>
      <c r="I122" s="85"/>
      <c r="J122" s="85"/>
      <c r="K122" s="85"/>
      <c r="L122" s="85"/>
      <c r="M122" s="85"/>
      <c r="N122" s="87"/>
    </row>
    <row r="123" spans="1:14" x14ac:dyDescent="0.25">
      <c r="A123" s="151" t="s">
        <v>56</v>
      </c>
      <c r="B123" s="150" t="s">
        <v>55</v>
      </c>
      <c r="C123" s="152"/>
      <c r="D123" s="152"/>
      <c r="E123" s="152"/>
      <c r="F123" s="153"/>
      <c r="G123" s="83"/>
      <c r="H123" s="85"/>
      <c r="I123" s="85"/>
      <c r="J123" s="85"/>
      <c r="K123" s="85"/>
      <c r="L123" s="85"/>
      <c r="M123" s="85"/>
      <c r="N123" s="87"/>
    </row>
    <row r="124" spans="1:14" x14ac:dyDescent="0.25">
      <c r="A124" s="154" t="s">
        <v>48</v>
      </c>
      <c r="B124" s="156" t="s">
        <v>116</v>
      </c>
      <c r="C124" s="152"/>
      <c r="D124" s="152"/>
      <c r="E124" s="152"/>
      <c r="F124" s="153"/>
      <c r="G124" s="75">
        <f t="shared" ref="G124:N124" si="5">+G123+G122+G121+G120</f>
        <v>0</v>
      </c>
      <c r="H124" s="76">
        <f t="shared" si="5"/>
        <v>0</v>
      </c>
      <c r="I124" s="76">
        <f t="shared" si="5"/>
        <v>0</v>
      </c>
      <c r="J124" s="76">
        <f t="shared" si="5"/>
        <v>0</v>
      </c>
      <c r="K124" s="76">
        <f t="shared" si="5"/>
        <v>0</v>
      </c>
      <c r="L124" s="76">
        <f t="shared" si="5"/>
        <v>0</v>
      </c>
      <c r="M124" s="76">
        <f t="shared" si="5"/>
        <v>0</v>
      </c>
      <c r="N124" s="77">
        <f t="shared" si="5"/>
        <v>0</v>
      </c>
    </row>
    <row r="125" spans="1:14" x14ac:dyDescent="0.25">
      <c r="A125" s="151" t="s">
        <v>59</v>
      </c>
      <c r="B125" s="150" t="s">
        <v>58</v>
      </c>
      <c r="C125" s="203"/>
      <c r="D125" s="203"/>
      <c r="E125" s="203"/>
      <c r="F125" s="205"/>
      <c r="G125" s="83">
        <v>109139.73</v>
      </c>
      <c r="H125" s="85">
        <f>SUM(H126:H131)</f>
        <v>111367.66</v>
      </c>
      <c r="I125" s="85">
        <v>206566.98</v>
      </c>
      <c r="J125" s="85">
        <f>SUM(J126:J131)</f>
        <v>197445.15</v>
      </c>
      <c r="K125" s="85">
        <v>280561.65000000002</v>
      </c>
      <c r="L125" s="85">
        <f>SUM(L126:L131)</f>
        <v>364854.29</v>
      </c>
      <c r="M125" s="85">
        <v>381307.44</v>
      </c>
      <c r="N125" s="87">
        <f>SUM(N126:N131)</f>
        <v>557000</v>
      </c>
    </row>
    <row r="126" spans="1:14" ht="38.25" x14ac:dyDescent="0.25">
      <c r="A126" s="151"/>
      <c r="B126" s="190"/>
      <c r="C126" s="204" t="s">
        <v>344</v>
      </c>
      <c r="D126" s="204" t="s">
        <v>345</v>
      </c>
      <c r="E126" s="204" t="s">
        <v>346</v>
      </c>
      <c r="F126" s="206" t="s">
        <v>347</v>
      </c>
      <c r="G126" s="234"/>
      <c r="H126" s="241">
        <v>12343.28</v>
      </c>
      <c r="I126" s="236"/>
      <c r="J126" s="241">
        <v>22246.560000000001</v>
      </c>
      <c r="K126" s="236"/>
      <c r="L126" s="241">
        <v>42712.32</v>
      </c>
      <c r="M126" s="236"/>
      <c r="N126" s="242">
        <v>70000</v>
      </c>
    </row>
    <row r="127" spans="1:14" ht="38.25" x14ac:dyDescent="0.25">
      <c r="A127" s="151"/>
      <c r="B127" s="190"/>
      <c r="C127" s="211" t="s">
        <v>348</v>
      </c>
      <c r="D127" s="211" t="s">
        <v>349</v>
      </c>
      <c r="E127" s="211" t="s">
        <v>350</v>
      </c>
      <c r="F127" s="212" t="s">
        <v>347</v>
      </c>
      <c r="G127" s="243"/>
      <c r="H127" s="244">
        <v>19555.849999999999</v>
      </c>
      <c r="I127" s="245"/>
      <c r="J127" s="244">
        <v>35757</v>
      </c>
      <c r="K127" s="245"/>
      <c r="L127" s="244">
        <v>84718.29</v>
      </c>
      <c r="M127" s="245"/>
      <c r="N127" s="246">
        <v>150000</v>
      </c>
    </row>
    <row r="128" spans="1:14" ht="25.5" x14ac:dyDescent="0.25">
      <c r="A128" s="151"/>
      <c r="B128" s="190"/>
      <c r="C128" s="211" t="s">
        <v>351</v>
      </c>
      <c r="D128" s="211" t="s">
        <v>352</v>
      </c>
      <c r="E128" s="211" t="s">
        <v>353</v>
      </c>
      <c r="F128" s="212" t="s">
        <v>195</v>
      </c>
      <c r="G128" s="243"/>
      <c r="H128" s="244">
        <v>1874.79</v>
      </c>
      <c r="I128" s="245"/>
      <c r="J128" s="244">
        <v>2708.67</v>
      </c>
      <c r="K128" s="245"/>
      <c r="L128" s="244">
        <v>11354.34</v>
      </c>
      <c r="M128" s="245"/>
      <c r="N128" s="246">
        <v>20000</v>
      </c>
    </row>
    <row r="129" spans="1:14" ht="25.5" x14ac:dyDescent="0.25">
      <c r="A129" s="151"/>
      <c r="B129" s="190"/>
      <c r="C129" s="211" t="s">
        <v>354</v>
      </c>
      <c r="D129" s="211" t="s">
        <v>355</v>
      </c>
      <c r="E129" s="211" t="s">
        <v>356</v>
      </c>
      <c r="F129" s="212" t="s">
        <v>347</v>
      </c>
      <c r="G129" s="243"/>
      <c r="H129" s="244">
        <v>1916.51</v>
      </c>
      <c r="I129" s="245"/>
      <c r="J129" s="244">
        <v>3840.32</v>
      </c>
      <c r="K129" s="245"/>
      <c r="L129" s="244">
        <v>8623.0400000000009</v>
      </c>
      <c r="M129" s="245"/>
      <c r="N129" s="246">
        <v>15000</v>
      </c>
    </row>
    <row r="130" spans="1:14" ht="25.5" x14ac:dyDescent="0.25">
      <c r="A130" s="151"/>
      <c r="B130" s="190"/>
      <c r="C130" s="211" t="s">
        <v>357</v>
      </c>
      <c r="D130" s="211" t="s">
        <v>358</v>
      </c>
      <c r="E130" s="211" t="s">
        <v>359</v>
      </c>
      <c r="F130" s="212" t="s">
        <v>195</v>
      </c>
      <c r="G130" s="243"/>
      <c r="H130" s="244">
        <v>75677.23</v>
      </c>
      <c r="I130" s="245"/>
      <c r="J130" s="244">
        <v>132892.6</v>
      </c>
      <c r="K130" s="245"/>
      <c r="L130" s="244">
        <v>216446.3</v>
      </c>
      <c r="M130" s="245"/>
      <c r="N130" s="246">
        <v>300000</v>
      </c>
    </row>
    <row r="131" spans="1:14" ht="38.25" x14ac:dyDescent="0.25">
      <c r="A131" s="151"/>
      <c r="B131" s="190"/>
      <c r="C131" s="191" t="s">
        <v>360</v>
      </c>
      <c r="D131" s="191" t="s">
        <v>361</v>
      </c>
      <c r="E131" s="191" t="s">
        <v>362</v>
      </c>
      <c r="F131" s="195" t="s">
        <v>195</v>
      </c>
      <c r="G131" s="233"/>
      <c r="H131" s="237">
        <v>0</v>
      </c>
      <c r="I131" s="235"/>
      <c r="J131" s="237">
        <v>0</v>
      </c>
      <c r="K131" s="235"/>
      <c r="L131" s="237">
        <v>1000</v>
      </c>
      <c r="M131" s="235"/>
      <c r="N131" s="239">
        <v>2000</v>
      </c>
    </row>
    <row r="132" spans="1:14" x14ac:dyDescent="0.25">
      <c r="A132" s="151" t="s">
        <v>61</v>
      </c>
      <c r="B132" s="150" t="s">
        <v>60</v>
      </c>
      <c r="C132" s="193"/>
      <c r="D132" s="193"/>
      <c r="E132" s="193"/>
      <c r="F132" s="197"/>
      <c r="G132" s="83">
        <v>702.46</v>
      </c>
      <c r="H132" s="85">
        <f>SUM(H133:H137)</f>
        <v>1426.6</v>
      </c>
      <c r="I132" s="85">
        <v>1502.9</v>
      </c>
      <c r="J132" s="85">
        <f>SUM(J133:J137)</f>
        <v>1629.1</v>
      </c>
      <c r="K132" s="85">
        <v>56079.43</v>
      </c>
      <c r="L132" s="85">
        <f>SUM(L133:L137)</f>
        <v>40256.050000000003</v>
      </c>
      <c r="M132" s="85">
        <v>56500.57</v>
      </c>
      <c r="N132" s="87">
        <f>SUM(N133:N137)</f>
        <v>78882.989999999991</v>
      </c>
    </row>
    <row r="133" spans="1:14" ht="25.5" x14ac:dyDescent="0.25">
      <c r="A133" s="151"/>
      <c r="B133" s="190"/>
      <c r="C133" s="204" t="s">
        <v>363</v>
      </c>
      <c r="D133" s="204" t="s">
        <v>364</v>
      </c>
      <c r="E133" s="204" t="s">
        <v>365</v>
      </c>
      <c r="F133" s="206" t="s">
        <v>195</v>
      </c>
      <c r="G133" s="234"/>
      <c r="H133" s="241">
        <v>0</v>
      </c>
      <c r="I133" s="236"/>
      <c r="J133" s="241">
        <v>0</v>
      </c>
      <c r="K133" s="236"/>
      <c r="L133" s="241">
        <v>15000</v>
      </c>
      <c r="M133" s="236"/>
      <c r="N133" s="242">
        <v>30000</v>
      </c>
    </row>
    <row r="134" spans="1:14" ht="25.5" x14ac:dyDescent="0.25">
      <c r="A134" s="151"/>
      <c r="B134" s="190"/>
      <c r="C134" s="211" t="s">
        <v>366</v>
      </c>
      <c r="D134" s="211" t="s">
        <v>367</v>
      </c>
      <c r="E134" s="211" t="s">
        <v>368</v>
      </c>
      <c r="F134" s="212" t="s">
        <v>195</v>
      </c>
      <c r="G134" s="243"/>
      <c r="H134" s="244">
        <v>930.8</v>
      </c>
      <c r="I134" s="245"/>
      <c r="J134" s="244">
        <v>930.8</v>
      </c>
      <c r="K134" s="245"/>
      <c r="L134" s="244">
        <v>15627.41</v>
      </c>
      <c r="M134" s="245"/>
      <c r="N134" s="246">
        <v>30324.01</v>
      </c>
    </row>
    <row r="135" spans="1:14" ht="38.25" x14ac:dyDescent="0.25">
      <c r="A135" s="151"/>
      <c r="B135" s="190"/>
      <c r="C135" s="211" t="s">
        <v>369</v>
      </c>
      <c r="D135" s="211" t="s">
        <v>370</v>
      </c>
      <c r="E135" s="211" t="s">
        <v>371</v>
      </c>
      <c r="F135" s="212" t="s">
        <v>195</v>
      </c>
      <c r="G135" s="243"/>
      <c r="H135" s="244">
        <v>495.8</v>
      </c>
      <c r="I135" s="245"/>
      <c r="J135" s="244">
        <v>698.3</v>
      </c>
      <c r="K135" s="245"/>
      <c r="L135" s="244">
        <v>8485.14</v>
      </c>
      <c r="M135" s="245"/>
      <c r="N135" s="246">
        <v>16271.98</v>
      </c>
    </row>
    <row r="136" spans="1:14" ht="51" x14ac:dyDescent="0.25">
      <c r="A136" s="151"/>
      <c r="B136" s="190"/>
      <c r="C136" s="211" t="s">
        <v>372</v>
      </c>
      <c r="D136" s="211" t="s">
        <v>367</v>
      </c>
      <c r="E136" s="211" t="s">
        <v>368</v>
      </c>
      <c r="F136" s="212" t="s">
        <v>195</v>
      </c>
      <c r="G136" s="243"/>
      <c r="H136" s="244">
        <v>0</v>
      </c>
      <c r="I136" s="245"/>
      <c r="J136" s="244">
        <v>0</v>
      </c>
      <c r="K136" s="245"/>
      <c r="L136" s="244">
        <v>72.5</v>
      </c>
      <c r="M136" s="245"/>
      <c r="N136" s="246">
        <v>145</v>
      </c>
    </row>
    <row r="137" spans="1:14" ht="51" x14ac:dyDescent="0.25">
      <c r="A137" s="151"/>
      <c r="B137" s="190"/>
      <c r="C137" s="191" t="s">
        <v>373</v>
      </c>
      <c r="D137" s="191" t="s">
        <v>367</v>
      </c>
      <c r="E137" s="191" t="s">
        <v>368</v>
      </c>
      <c r="F137" s="195" t="s">
        <v>195</v>
      </c>
      <c r="G137" s="233"/>
      <c r="H137" s="237">
        <v>0</v>
      </c>
      <c r="I137" s="235"/>
      <c r="J137" s="237">
        <v>0</v>
      </c>
      <c r="K137" s="235"/>
      <c r="L137" s="237">
        <v>1071</v>
      </c>
      <c r="M137" s="235"/>
      <c r="N137" s="239">
        <v>2142</v>
      </c>
    </row>
    <row r="138" spans="1:14" x14ac:dyDescent="0.25">
      <c r="A138" s="154" t="s">
        <v>57</v>
      </c>
      <c r="B138" s="155" t="s">
        <v>115</v>
      </c>
      <c r="C138" s="247"/>
      <c r="D138" s="247"/>
      <c r="E138" s="247"/>
      <c r="F138" s="248"/>
      <c r="G138" s="158">
        <f t="shared" ref="G138:N138" si="6">+G132+G125</f>
        <v>109842.19</v>
      </c>
      <c r="H138" s="159">
        <f t="shared" si="6"/>
        <v>112794.26000000001</v>
      </c>
      <c r="I138" s="159">
        <f t="shared" si="6"/>
        <v>208069.88</v>
      </c>
      <c r="J138" s="159">
        <f t="shared" si="6"/>
        <v>199074.25</v>
      </c>
      <c r="K138" s="159">
        <f t="shared" si="6"/>
        <v>336641.08</v>
      </c>
      <c r="L138" s="159">
        <f t="shared" si="6"/>
        <v>405110.33999999997</v>
      </c>
      <c r="M138" s="159">
        <f t="shared" si="6"/>
        <v>437808.01</v>
      </c>
      <c r="N138" s="160">
        <f t="shared" si="6"/>
        <v>635882.99</v>
      </c>
    </row>
    <row r="139" spans="1:14" ht="17.25" x14ac:dyDescent="0.25">
      <c r="A139" s="161" t="s">
        <v>121</v>
      </c>
      <c r="B139" s="51" t="s">
        <v>144</v>
      </c>
      <c r="C139" s="51"/>
      <c r="D139" s="51"/>
      <c r="E139" s="51"/>
      <c r="F139" s="51"/>
      <c r="G139" s="93"/>
      <c r="H139" s="94">
        <v>0</v>
      </c>
      <c r="I139" s="94"/>
      <c r="J139" s="94">
        <v>0</v>
      </c>
      <c r="K139" s="95"/>
      <c r="L139" s="95">
        <v>0</v>
      </c>
      <c r="M139" s="95"/>
      <c r="N139" s="96">
        <v>0</v>
      </c>
    </row>
    <row r="140" spans="1:14" s="37" customFormat="1" x14ac:dyDescent="0.25">
      <c r="A140" s="288" t="s">
        <v>155</v>
      </c>
      <c r="B140" s="289"/>
      <c r="C140" s="141"/>
      <c r="D140" s="141"/>
      <c r="E140" s="141"/>
      <c r="F140" s="141"/>
      <c r="G140" s="97">
        <f t="shared" ref="G140:N140" si="7">+G139+G138+G124+G119+G114+G99+G52+G36</f>
        <v>1361521.4499999997</v>
      </c>
      <c r="H140" s="98">
        <f t="shared" si="7"/>
        <v>423170.79999999993</v>
      </c>
      <c r="I140" s="98">
        <f t="shared" si="7"/>
        <v>2548159.19</v>
      </c>
      <c r="J140" s="98">
        <f t="shared" si="7"/>
        <v>1039154.48</v>
      </c>
      <c r="K140" s="98">
        <f t="shared" si="7"/>
        <v>3183533.71</v>
      </c>
      <c r="L140" s="98">
        <f t="shared" si="7"/>
        <v>2588401.2300000004</v>
      </c>
      <c r="M140" s="98">
        <f t="shared" si="7"/>
        <v>4021741.78</v>
      </c>
      <c r="N140" s="99">
        <f t="shared" si="7"/>
        <v>4121694.93</v>
      </c>
    </row>
    <row r="141" spans="1:14" x14ac:dyDescent="0.25">
      <c r="A141" s="4" t="s">
        <v>160</v>
      </c>
      <c r="B141" s="3"/>
      <c r="C141" s="142"/>
      <c r="D141" s="142"/>
      <c r="E141" s="142"/>
      <c r="F141" s="142"/>
      <c r="G141" s="16"/>
      <c r="H141" s="100">
        <v>0</v>
      </c>
      <c r="I141" s="17"/>
      <c r="J141" s="100">
        <v>0</v>
      </c>
      <c r="K141" s="17"/>
      <c r="L141" s="100">
        <v>0</v>
      </c>
      <c r="M141" s="17"/>
      <c r="N141" s="102">
        <v>0</v>
      </c>
    </row>
    <row r="142" spans="1:14" x14ac:dyDescent="0.25">
      <c r="A142" s="288" t="s">
        <v>133</v>
      </c>
      <c r="B142" s="289"/>
      <c r="C142" s="141"/>
      <c r="D142" s="141"/>
      <c r="E142" s="141"/>
      <c r="F142" s="141"/>
      <c r="G142" s="97">
        <f>+G140+G14</f>
        <v>2313450.2699999996</v>
      </c>
      <c r="H142" s="98">
        <f>+H140+H14</f>
        <v>2225725.63</v>
      </c>
      <c r="I142" s="98">
        <f>+I140+G14</f>
        <v>3500088.01</v>
      </c>
      <c r="J142" s="98">
        <f>+J140+H14</f>
        <v>2841709.31</v>
      </c>
      <c r="K142" s="98">
        <f>+K140+G14</f>
        <v>4135462.53</v>
      </c>
      <c r="L142" s="98">
        <f>+L140+H14</f>
        <v>4390956.0600000005</v>
      </c>
      <c r="M142" s="98">
        <f>+M140+G14</f>
        <v>4973670.5999999996</v>
      </c>
      <c r="N142" s="99">
        <f>+N140+H14</f>
        <v>5924249.7599999998</v>
      </c>
    </row>
    <row r="143" spans="1:14" x14ac:dyDescent="0.25">
      <c r="A143" s="4" t="s">
        <v>161</v>
      </c>
      <c r="B143" s="3"/>
      <c r="C143" s="142"/>
      <c r="D143" s="142"/>
      <c r="E143" s="142"/>
      <c r="F143" s="142"/>
      <c r="G143" s="16"/>
      <c r="H143" s="101">
        <f>+H141+$H15</f>
        <v>1802554.83</v>
      </c>
      <c r="I143" s="17"/>
      <c r="J143" s="101">
        <f>+J141+$H15</f>
        <v>1802554.83</v>
      </c>
      <c r="K143" s="17"/>
      <c r="L143" s="101">
        <f>+L141+$H15</f>
        <v>1802554.83</v>
      </c>
      <c r="M143" s="17"/>
      <c r="N143" s="101">
        <f>+N141+$H15</f>
        <v>1802554.83</v>
      </c>
    </row>
    <row r="144" spans="1:14" ht="18.95" customHeight="1" x14ac:dyDescent="0.25">
      <c r="B144" s="53"/>
      <c r="C144" s="53"/>
      <c r="D144" s="53"/>
      <c r="E144" s="53"/>
      <c r="F144" s="53"/>
      <c r="G144" s="52"/>
      <c r="H144" s="52"/>
      <c r="I144" s="52"/>
      <c r="J144" s="52"/>
      <c r="K144" s="52"/>
      <c r="L144" s="52"/>
      <c r="M144" s="52"/>
      <c r="N144" s="52"/>
    </row>
    <row r="145" spans="1:14" ht="21" customHeight="1" x14ac:dyDescent="0.25">
      <c r="A145" s="285" t="s">
        <v>130</v>
      </c>
      <c r="B145" s="290" t="s">
        <v>131</v>
      </c>
      <c r="C145" s="290" t="s">
        <v>169</v>
      </c>
      <c r="D145" s="290" t="s">
        <v>170</v>
      </c>
      <c r="E145" s="290" t="s">
        <v>171</v>
      </c>
      <c r="F145" s="285" t="s">
        <v>172</v>
      </c>
      <c r="G145" s="283" t="s">
        <v>122</v>
      </c>
      <c r="H145" s="283"/>
      <c r="I145" s="283"/>
      <c r="J145" s="283"/>
      <c r="K145" s="283"/>
      <c r="L145" s="283"/>
      <c r="M145" s="283"/>
      <c r="N145" s="284"/>
    </row>
    <row r="146" spans="1:14" ht="33" customHeight="1" x14ac:dyDescent="0.25">
      <c r="A146" s="294"/>
      <c r="B146" s="286"/>
      <c r="C146" s="286"/>
      <c r="D146" s="286"/>
      <c r="E146" s="286"/>
      <c r="F146" s="286"/>
      <c r="G146" s="277" t="s">
        <v>177</v>
      </c>
      <c r="H146" s="278"/>
      <c r="I146" s="8" t="s">
        <v>178</v>
      </c>
      <c r="J146" s="7"/>
      <c r="K146" s="6" t="s">
        <v>179</v>
      </c>
      <c r="L146" s="7"/>
      <c r="M146" s="6" t="s">
        <v>180</v>
      </c>
      <c r="N146" s="5"/>
    </row>
    <row r="147" spans="1:14" ht="37.5" customHeight="1" x14ac:dyDescent="0.25">
      <c r="A147" s="295"/>
      <c r="B147" s="291"/>
      <c r="C147" s="291"/>
      <c r="D147" s="291"/>
      <c r="E147" s="291"/>
      <c r="F147" s="287"/>
      <c r="G147" s="29" t="s">
        <v>143</v>
      </c>
      <c r="H147" s="28" t="s">
        <v>182</v>
      </c>
      <c r="I147" s="29" t="s">
        <v>143</v>
      </c>
      <c r="J147" s="28" t="s">
        <v>182</v>
      </c>
      <c r="K147" s="29" t="s">
        <v>143</v>
      </c>
      <c r="L147" s="28" t="s">
        <v>156</v>
      </c>
      <c r="M147" s="29" t="s">
        <v>143</v>
      </c>
      <c r="N147" s="30" t="s">
        <v>4</v>
      </c>
    </row>
    <row r="148" spans="1:14" x14ac:dyDescent="0.25">
      <c r="A148" s="151" t="s">
        <v>64</v>
      </c>
      <c r="B148" s="150" t="s">
        <v>63</v>
      </c>
      <c r="C148" s="194"/>
      <c r="D148" s="194"/>
      <c r="E148" s="194"/>
      <c r="F148" s="250"/>
      <c r="G148" s="162">
        <v>116609.12</v>
      </c>
      <c r="H148" s="163">
        <f>SUM(H149:H183)</f>
        <v>138291.09999999998</v>
      </c>
      <c r="I148" s="163">
        <v>275209.40000000002</v>
      </c>
      <c r="J148" s="163">
        <f>SUM(J149:J183)</f>
        <v>249142.54000000004</v>
      </c>
      <c r="K148" s="163">
        <v>399925.2</v>
      </c>
      <c r="L148" s="163">
        <f>SUM(L149:L183)</f>
        <v>420758.31</v>
      </c>
      <c r="M148" s="163">
        <v>575546.86</v>
      </c>
      <c r="N148" s="164">
        <f>SUM(N149:N183)</f>
        <v>649579.28</v>
      </c>
    </row>
    <row r="149" spans="1:14" ht="38.25" x14ac:dyDescent="0.25">
      <c r="A149" s="151"/>
      <c r="B149" s="190"/>
      <c r="C149" s="204" t="s">
        <v>374</v>
      </c>
      <c r="D149" s="204" t="s">
        <v>375</v>
      </c>
      <c r="E149" s="204" t="s">
        <v>376</v>
      </c>
      <c r="F149" s="206" t="s">
        <v>347</v>
      </c>
      <c r="G149" s="234"/>
      <c r="H149" s="241">
        <v>10181.040000000001</v>
      </c>
      <c r="I149" s="236"/>
      <c r="J149" s="241">
        <v>20362.080000000002</v>
      </c>
      <c r="K149" s="236"/>
      <c r="L149" s="241">
        <v>33106.9</v>
      </c>
      <c r="M149" s="236"/>
      <c r="N149" s="242">
        <v>50100</v>
      </c>
    </row>
    <row r="150" spans="1:14" ht="25.5" x14ac:dyDescent="0.25">
      <c r="A150" s="151"/>
      <c r="B150" s="190"/>
      <c r="C150" s="211" t="s">
        <v>377</v>
      </c>
      <c r="D150" s="211" t="s">
        <v>378</v>
      </c>
      <c r="E150" s="211" t="s">
        <v>379</v>
      </c>
      <c r="F150" s="212" t="s">
        <v>347</v>
      </c>
      <c r="G150" s="243"/>
      <c r="H150" s="244">
        <v>2596.34</v>
      </c>
      <c r="I150" s="245"/>
      <c r="J150" s="244">
        <v>5192.6899999999996</v>
      </c>
      <c r="K150" s="245"/>
      <c r="L150" s="244">
        <v>8752.9699999999993</v>
      </c>
      <c r="M150" s="245"/>
      <c r="N150" s="246">
        <v>13500</v>
      </c>
    </row>
    <row r="151" spans="1:14" ht="51" x14ac:dyDescent="0.25">
      <c r="A151" s="151"/>
      <c r="B151" s="190"/>
      <c r="C151" s="211" t="s">
        <v>380</v>
      </c>
      <c r="D151" s="211" t="s">
        <v>375</v>
      </c>
      <c r="E151" s="211" t="s">
        <v>381</v>
      </c>
      <c r="F151" s="212" t="s">
        <v>347</v>
      </c>
      <c r="G151" s="243"/>
      <c r="H151" s="244">
        <v>0</v>
      </c>
      <c r="I151" s="245"/>
      <c r="J151" s="244">
        <v>0</v>
      </c>
      <c r="K151" s="245"/>
      <c r="L151" s="244">
        <v>3042.86</v>
      </c>
      <c r="M151" s="245"/>
      <c r="N151" s="246">
        <v>7100</v>
      </c>
    </row>
    <row r="152" spans="1:14" ht="25.5" x14ac:dyDescent="0.25">
      <c r="A152" s="151"/>
      <c r="B152" s="190"/>
      <c r="C152" s="211" t="s">
        <v>382</v>
      </c>
      <c r="D152" s="211" t="s">
        <v>378</v>
      </c>
      <c r="E152" s="211" t="s">
        <v>379</v>
      </c>
      <c r="F152" s="212" t="s">
        <v>347</v>
      </c>
      <c r="G152" s="243"/>
      <c r="H152" s="244">
        <v>0</v>
      </c>
      <c r="I152" s="245"/>
      <c r="J152" s="244">
        <v>0</v>
      </c>
      <c r="K152" s="245"/>
      <c r="L152" s="244">
        <v>840</v>
      </c>
      <c r="M152" s="245"/>
      <c r="N152" s="246">
        <v>1960</v>
      </c>
    </row>
    <row r="153" spans="1:14" ht="51" x14ac:dyDescent="0.25">
      <c r="A153" s="151"/>
      <c r="B153" s="190"/>
      <c r="C153" s="211" t="s">
        <v>383</v>
      </c>
      <c r="D153" s="211" t="s">
        <v>375</v>
      </c>
      <c r="E153" s="211" t="s">
        <v>381</v>
      </c>
      <c r="F153" s="212" t="s">
        <v>347</v>
      </c>
      <c r="G153" s="243"/>
      <c r="H153" s="244">
        <v>0</v>
      </c>
      <c r="I153" s="245"/>
      <c r="J153" s="244">
        <v>0</v>
      </c>
      <c r="K153" s="245"/>
      <c r="L153" s="244">
        <v>4714.29</v>
      </c>
      <c r="M153" s="245"/>
      <c r="N153" s="246">
        <v>11000</v>
      </c>
    </row>
    <row r="154" spans="1:14" ht="25.5" x14ac:dyDescent="0.25">
      <c r="A154" s="151"/>
      <c r="B154" s="190"/>
      <c r="C154" s="211" t="s">
        <v>384</v>
      </c>
      <c r="D154" s="211" t="s">
        <v>378</v>
      </c>
      <c r="E154" s="211" t="s">
        <v>379</v>
      </c>
      <c r="F154" s="212" t="s">
        <v>347</v>
      </c>
      <c r="G154" s="243"/>
      <c r="H154" s="244">
        <v>0</v>
      </c>
      <c r="I154" s="245"/>
      <c r="J154" s="244">
        <v>0</v>
      </c>
      <c r="K154" s="245"/>
      <c r="L154" s="244">
        <v>578.57000000000005</v>
      </c>
      <c r="M154" s="245"/>
      <c r="N154" s="246">
        <v>1350</v>
      </c>
    </row>
    <row r="155" spans="1:14" ht="38.25" x14ac:dyDescent="0.25">
      <c r="A155" s="151"/>
      <c r="B155" s="190"/>
      <c r="C155" s="211" t="s">
        <v>385</v>
      </c>
      <c r="D155" s="211" t="s">
        <v>375</v>
      </c>
      <c r="E155" s="211" t="s">
        <v>376</v>
      </c>
      <c r="F155" s="212" t="s">
        <v>347</v>
      </c>
      <c r="G155" s="243"/>
      <c r="H155" s="244">
        <v>19115.27</v>
      </c>
      <c r="I155" s="245"/>
      <c r="J155" s="244">
        <v>37510.160000000003</v>
      </c>
      <c r="K155" s="245"/>
      <c r="L155" s="244">
        <v>62148.66</v>
      </c>
      <c r="M155" s="245"/>
      <c r="N155" s="246">
        <v>95000</v>
      </c>
    </row>
    <row r="156" spans="1:14" ht="25.5" x14ac:dyDescent="0.25">
      <c r="A156" s="151"/>
      <c r="B156" s="190"/>
      <c r="C156" s="211" t="s">
        <v>386</v>
      </c>
      <c r="D156" s="211" t="s">
        <v>378</v>
      </c>
      <c r="E156" s="211" t="s">
        <v>379</v>
      </c>
      <c r="F156" s="212" t="s">
        <v>347</v>
      </c>
      <c r="G156" s="243"/>
      <c r="H156" s="244">
        <v>8246.4</v>
      </c>
      <c r="I156" s="245"/>
      <c r="J156" s="244">
        <v>13229.36</v>
      </c>
      <c r="K156" s="245"/>
      <c r="L156" s="244">
        <v>20907.84</v>
      </c>
      <c r="M156" s="245"/>
      <c r="N156" s="246">
        <v>31145.81</v>
      </c>
    </row>
    <row r="157" spans="1:14" ht="38.25" x14ac:dyDescent="0.25">
      <c r="A157" s="151"/>
      <c r="B157" s="190"/>
      <c r="C157" s="211" t="s">
        <v>387</v>
      </c>
      <c r="D157" s="211" t="s">
        <v>375</v>
      </c>
      <c r="E157" s="211" t="s">
        <v>388</v>
      </c>
      <c r="F157" s="212" t="s">
        <v>347</v>
      </c>
      <c r="G157" s="243"/>
      <c r="H157" s="244">
        <v>11522.45</v>
      </c>
      <c r="I157" s="245"/>
      <c r="J157" s="244">
        <v>11522.45</v>
      </c>
      <c r="K157" s="245"/>
      <c r="L157" s="244">
        <v>13012.83</v>
      </c>
      <c r="M157" s="245"/>
      <c r="N157" s="246">
        <v>15000</v>
      </c>
    </row>
    <row r="158" spans="1:14" ht="51" x14ac:dyDescent="0.25">
      <c r="A158" s="151"/>
      <c r="B158" s="190"/>
      <c r="C158" s="211" t="s">
        <v>389</v>
      </c>
      <c r="D158" s="211" t="s">
        <v>375</v>
      </c>
      <c r="E158" s="211" t="s">
        <v>381</v>
      </c>
      <c r="F158" s="212" t="s">
        <v>347</v>
      </c>
      <c r="G158" s="243"/>
      <c r="H158" s="244">
        <v>0</v>
      </c>
      <c r="I158" s="245"/>
      <c r="J158" s="244">
        <v>0</v>
      </c>
      <c r="K158" s="245"/>
      <c r="L158" s="244">
        <v>2571.4299999999998</v>
      </c>
      <c r="M158" s="245"/>
      <c r="N158" s="246">
        <v>6000</v>
      </c>
    </row>
    <row r="159" spans="1:14" ht="51" x14ac:dyDescent="0.25">
      <c r="A159" s="151"/>
      <c r="B159" s="190"/>
      <c r="C159" s="211" t="s">
        <v>390</v>
      </c>
      <c r="D159" s="211" t="s">
        <v>375</v>
      </c>
      <c r="E159" s="211" t="s">
        <v>381</v>
      </c>
      <c r="F159" s="212" t="s">
        <v>347</v>
      </c>
      <c r="G159" s="243"/>
      <c r="H159" s="244">
        <v>0</v>
      </c>
      <c r="I159" s="245"/>
      <c r="J159" s="244">
        <v>0</v>
      </c>
      <c r="K159" s="245"/>
      <c r="L159" s="244">
        <v>3738.32</v>
      </c>
      <c r="M159" s="245"/>
      <c r="N159" s="246">
        <v>8722.75</v>
      </c>
    </row>
    <row r="160" spans="1:14" ht="38.25" x14ac:dyDescent="0.25">
      <c r="A160" s="151"/>
      <c r="B160" s="190"/>
      <c r="C160" s="211" t="s">
        <v>391</v>
      </c>
      <c r="D160" s="211" t="s">
        <v>375</v>
      </c>
      <c r="E160" s="211" t="s">
        <v>376</v>
      </c>
      <c r="F160" s="212" t="s">
        <v>347</v>
      </c>
      <c r="G160" s="243"/>
      <c r="H160" s="244">
        <v>9444.39</v>
      </c>
      <c r="I160" s="245"/>
      <c r="J160" s="244">
        <v>18873.88</v>
      </c>
      <c r="K160" s="245"/>
      <c r="L160" s="244">
        <v>28356.5</v>
      </c>
      <c r="M160" s="245"/>
      <c r="N160" s="246">
        <v>41000</v>
      </c>
    </row>
    <row r="161" spans="1:14" ht="25.5" x14ac:dyDescent="0.25">
      <c r="A161" s="151"/>
      <c r="B161" s="190"/>
      <c r="C161" s="211" t="s">
        <v>392</v>
      </c>
      <c r="D161" s="211" t="s">
        <v>378</v>
      </c>
      <c r="E161" s="211" t="s">
        <v>379</v>
      </c>
      <c r="F161" s="212" t="s">
        <v>347</v>
      </c>
      <c r="G161" s="243"/>
      <c r="H161" s="244">
        <v>2473.4299999999998</v>
      </c>
      <c r="I161" s="245"/>
      <c r="J161" s="244">
        <v>4942.87</v>
      </c>
      <c r="K161" s="245"/>
      <c r="L161" s="244">
        <v>7967.35</v>
      </c>
      <c r="M161" s="245"/>
      <c r="N161" s="246">
        <v>12000</v>
      </c>
    </row>
    <row r="162" spans="1:14" ht="51" x14ac:dyDescent="0.25">
      <c r="A162" s="151"/>
      <c r="B162" s="190"/>
      <c r="C162" s="211" t="s">
        <v>393</v>
      </c>
      <c r="D162" s="211" t="s">
        <v>375</v>
      </c>
      <c r="E162" s="211" t="s">
        <v>381</v>
      </c>
      <c r="F162" s="212" t="s">
        <v>347</v>
      </c>
      <c r="G162" s="243"/>
      <c r="H162" s="244">
        <v>0</v>
      </c>
      <c r="I162" s="245"/>
      <c r="J162" s="244">
        <v>0</v>
      </c>
      <c r="K162" s="245"/>
      <c r="L162" s="244">
        <v>2571.4299999999998</v>
      </c>
      <c r="M162" s="245"/>
      <c r="N162" s="246">
        <v>6000</v>
      </c>
    </row>
    <row r="163" spans="1:14" ht="38.25" x14ac:dyDescent="0.25">
      <c r="A163" s="151"/>
      <c r="B163" s="190"/>
      <c r="C163" s="211" t="s">
        <v>394</v>
      </c>
      <c r="D163" s="211" t="s">
        <v>375</v>
      </c>
      <c r="E163" s="211" t="s">
        <v>376</v>
      </c>
      <c r="F163" s="212" t="s">
        <v>347</v>
      </c>
      <c r="G163" s="243"/>
      <c r="H163" s="244">
        <v>5938.71</v>
      </c>
      <c r="I163" s="245"/>
      <c r="J163" s="244">
        <v>11877.42</v>
      </c>
      <c r="K163" s="245"/>
      <c r="L163" s="244">
        <v>18358.53</v>
      </c>
      <c r="M163" s="245"/>
      <c r="N163" s="246">
        <v>27000</v>
      </c>
    </row>
    <row r="164" spans="1:14" ht="25.5" x14ac:dyDescent="0.25">
      <c r="A164" s="151"/>
      <c r="B164" s="190"/>
      <c r="C164" s="211" t="s">
        <v>395</v>
      </c>
      <c r="D164" s="211" t="s">
        <v>378</v>
      </c>
      <c r="E164" s="211" t="s">
        <v>379</v>
      </c>
      <c r="F164" s="212" t="s">
        <v>347</v>
      </c>
      <c r="G164" s="243"/>
      <c r="H164" s="244">
        <v>1645.95</v>
      </c>
      <c r="I164" s="245"/>
      <c r="J164" s="244">
        <v>3292.26</v>
      </c>
      <c r="K164" s="245"/>
      <c r="L164" s="244">
        <v>5095.58</v>
      </c>
      <c r="M164" s="245"/>
      <c r="N164" s="246">
        <v>7500</v>
      </c>
    </row>
    <row r="165" spans="1:14" ht="25.5" x14ac:dyDescent="0.25">
      <c r="A165" s="151"/>
      <c r="B165" s="190"/>
      <c r="C165" s="211" t="s">
        <v>396</v>
      </c>
      <c r="D165" s="211" t="s">
        <v>375</v>
      </c>
      <c r="E165" s="211" t="s">
        <v>397</v>
      </c>
      <c r="F165" s="212" t="s">
        <v>347</v>
      </c>
      <c r="G165" s="243"/>
      <c r="H165" s="244">
        <v>0</v>
      </c>
      <c r="I165" s="245"/>
      <c r="J165" s="244">
        <v>2613.35</v>
      </c>
      <c r="K165" s="245"/>
      <c r="L165" s="244">
        <v>3636.2</v>
      </c>
      <c r="M165" s="245"/>
      <c r="N165" s="246">
        <v>5000</v>
      </c>
    </row>
    <row r="166" spans="1:14" ht="38.25" x14ac:dyDescent="0.25">
      <c r="A166" s="151"/>
      <c r="B166" s="190"/>
      <c r="C166" s="211" t="s">
        <v>398</v>
      </c>
      <c r="D166" s="211" t="s">
        <v>378</v>
      </c>
      <c r="E166" s="211" t="s">
        <v>379</v>
      </c>
      <c r="F166" s="212" t="s">
        <v>347</v>
      </c>
      <c r="G166" s="243"/>
      <c r="H166" s="244">
        <v>0</v>
      </c>
      <c r="I166" s="245"/>
      <c r="J166" s="244">
        <v>621.98</v>
      </c>
      <c r="K166" s="245"/>
      <c r="L166" s="244">
        <v>869.7</v>
      </c>
      <c r="M166" s="245"/>
      <c r="N166" s="246">
        <v>1200</v>
      </c>
    </row>
    <row r="167" spans="1:14" ht="25.5" x14ac:dyDescent="0.25">
      <c r="A167" s="151"/>
      <c r="B167" s="190"/>
      <c r="C167" s="211" t="s">
        <v>399</v>
      </c>
      <c r="D167" s="211" t="s">
        <v>400</v>
      </c>
      <c r="E167" s="211" t="s">
        <v>401</v>
      </c>
      <c r="F167" s="212" t="s">
        <v>347</v>
      </c>
      <c r="G167" s="243"/>
      <c r="H167" s="244">
        <v>0</v>
      </c>
      <c r="I167" s="245"/>
      <c r="J167" s="244">
        <v>0</v>
      </c>
      <c r="K167" s="245"/>
      <c r="L167" s="244">
        <v>272.14999999999998</v>
      </c>
      <c r="M167" s="245"/>
      <c r="N167" s="246">
        <v>635.01</v>
      </c>
    </row>
    <row r="168" spans="1:14" ht="25.5" x14ac:dyDescent="0.25">
      <c r="A168" s="151"/>
      <c r="B168" s="190"/>
      <c r="C168" s="211" t="s">
        <v>402</v>
      </c>
      <c r="D168" s="211" t="s">
        <v>378</v>
      </c>
      <c r="E168" s="211" t="s">
        <v>379</v>
      </c>
      <c r="F168" s="212" t="s">
        <v>347</v>
      </c>
      <c r="G168" s="243"/>
      <c r="H168" s="244">
        <v>0</v>
      </c>
      <c r="I168" s="245"/>
      <c r="J168" s="244">
        <v>0</v>
      </c>
      <c r="K168" s="245"/>
      <c r="L168" s="244">
        <v>712.94</v>
      </c>
      <c r="M168" s="245"/>
      <c r="N168" s="246">
        <v>1663.53</v>
      </c>
    </row>
    <row r="169" spans="1:14" ht="38.25" x14ac:dyDescent="0.25">
      <c r="A169" s="151"/>
      <c r="B169" s="190"/>
      <c r="C169" s="211" t="s">
        <v>403</v>
      </c>
      <c r="D169" s="211" t="s">
        <v>375</v>
      </c>
      <c r="E169" s="211" t="s">
        <v>397</v>
      </c>
      <c r="F169" s="212" t="s">
        <v>347</v>
      </c>
      <c r="G169" s="243"/>
      <c r="H169" s="244">
        <v>360.1</v>
      </c>
      <c r="I169" s="245"/>
      <c r="J169" s="244">
        <v>360.1</v>
      </c>
      <c r="K169" s="245"/>
      <c r="L169" s="244">
        <v>942.53</v>
      </c>
      <c r="M169" s="245"/>
      <c r="N169" s="246">
        <v>1719.1</v>
      </c>
    </row>
    <row r="170" spans="1:14" ht="25.5" x14ac:dyDescent="0.25">
      <c r="A170" s="151"/>
      <c r="B170" s="190"/>
      <c r="C170" s="211" t="s">
        <v>404</v>
      </c>
      <c r="D170" s="211" t="s">
        <v>378</v>
      </c>
      <c r="E170" s="211" t="s">
        <v>379</v>
      </c>
      <c r="F170" s="212" t="s">
        <v>347</v>
      </c>
      <c r="G170" s="243"/>
      <c r="H170" s="244">
        <v>85.7</v>
      </c>
      <c r="I170" s="245"/>
      <c r="J170" s="244">
        <v>85.7</v>
      </c>
      <c r="K170" s="245"/>
      <c r="L170" s="244">
        <v>235.7</v>
      </c>
      <c r="M170" s="245"/>
      <c r="N170" s="246">
        <v>435.7</v>
      </c>
    </row>
    <row r="171" spans="1:14" ht="38.25" x14ac:dyDescent="0.25">
      <c r="A171" s="151"/>
      <c r="B171" s="190"/>
      <c r="C171" s="211" t="s">
        <v>405</v>
      </c>
      <c r="D171" s="211" t="s">
        <v>375</v>
      </c>
      <c r="E171" s="211" t="s">
        <v>397</v>
      </c>
      <c r="F171" s="212" t="s">
        <v>347</v>
      </c>
      <c r="G171" s="243"/>
      <c r="H171" s="244">
        <v>0</v>
      </c>
      <c r="I171" s="245"/>
      <c r="J171" s="244">
        <v>0</v>
      </c>
      <c r="K171" s="245"/>
      <c r="L171" s="244">
        <v>857.14</v>
      </c>
      <c r="M171" s="245"/>
      <c r="N171" s="246">
        <v>2000</v>
      </c>
    </row>
    <row r="172" spans="1:14" ht="51" x14ac:dyDescent="0.25">
      <c r="A172" s="151"/>
      <c r="B172" s="190"/>
      <c r="C172" s="211" t="s">
        <v>406</v>
      </c>
      <c r="D172" s="211" t="s">
        <v>378</v>
      </c>
      <c r="E172" s="211" t="s">
        <v>379</v>
      </c>
      <c r="F172" s="212" t="s">
        <v>347</v>
      </c>
      <c r="G172" s="243"/>
      <c r="H172" s="244">
        <v>0</v>
      </c>
      <c r="I172" s="245"/>
      <c r="J172" s="244">
        <v>0</v>
      </c>
      <c r="K172" s="245"/>
      <c r="L172" s="244">
        <v>214.29</v>
      </c>
      <c r="M172" s="245"/>
      <c r="N172" s="246">
        <v>500</v>
      </c>
    </row>
    <row r="173" spans="1:14" ht="25.5" x14ac:dyDescent="0.25">
      <c r="A173" s="151"/>
      <c r="B173" s="190"/>
      <c r="C173" s="211" t="s">
        <v>407</v>
      </c>
      <c r="D173" s="211" t="s">
        <v>378</v>
      </c>
      <c r="E173" s="211" t="s">
        <v>379</v>
      </c>
      <c r="F173" s="212" t="s">
        <v>347</v>
      </c>
      <c r="G173" s="243"/>
      <c r="H173" s="244">
        <v>2927.8</v>
      </c>
      <c r="I173" s="245"/>
      <c r="J173" s="244">
        <v>2927.8</v>
      </c>
      <c r="K173" s="245"/>
      <c r="L173" s="244">
        <v>3215.89</v>
      </c>
      <c r="M173" s="245"/>
      <c r="N173" s="246">
        <v>3600</v>
      </c>
    </row>
    <row r="174" spans="1:14" ht="51" x14ac:dyDescent="0.25">
      <c r="A174" s="151"/>
      <c r="B174" s="190"/>
      <c r="C174" s="211" t="s">
        <v>408</v>
      </c>
      <c r="D174" s="211" t="s">
        <v>375</v>
      </c>
      <c r="E174" s="211" t="s">
        <v>381</v>
      </c>
      <c r="F174" s="212" t="s">
        <v>347</v>
      </c>
      <c r="G174" s="243"/>
      <c r="H174" s="244">
        <v>127.4</v>
      </c>
      <c r="I174" s="245"/>
      <c r="J174" s="244">
        <v>240.1</v>
      </c>
      <c r="K174" s="245"/>
      <c r="L174" s="244">
        <v>17944.990000000002</v>
      </c>
      <c r="M174" s="245"/>
      <c r="N174" s="246">
        <v>41551.51</v>
      </c>
    </row>
    <row r="175" spans="1:14" ht="25.5" x14ac:dyDescent="0.25">
      <c r="A175" s="151"/>
      <c r="B175" s="190"/>
      <c r="C175" s="211" t="s">
        <v>409</v>
      </c>
      <c r="D175" s="211" t="s">
        <v>378</v>
      </c>
      <c r="E175" s="211" t="s">
        <v>379</v>
      </c>
      <c r="F175" s="212" t="s">
        <v>347</v>
      </c>
      <c r="G175" s="243"/>
      <c r="H175" s="244">
        <v>30.31</v>
      </c>
      <c r="I175" s="245"/>
      <c r="J175" s="244">
        <v>57.13</v>
      </c>
      <c r="K175" s="245"/>
      <c r="L175" s="244">
        <v>5836.66</v>
      </c>
      <c r="M175" s="245"/>
      <c r="N175" s="246">
        <v>13542.69</v>
      </c>
    </row>
    <row r="176" spans="1:14" ht="38.25" x14ac:dyDescent="0.25">
      <c r="A176" s="151"/>
      <c r="B176" s="190"/>
      <c r="C176" s="211" t="s">
        <v>410</v>
      </c>
      <c r="D176" s="211" t="s">
        <v>375</v>
      </c>
      <c r="E176" s="211" t="s">
        <v>376</v>
      </c>
      <c r="F176" s="212" t="s">
        <v>347</v>
      </c>
      <c r="G176" s="243"/>
      <c r="H176" s="244">
        <v>16179.15</v>
      </c>
      <c r="I176" s="245"/>
      <c r="J176" s="244">
        <v>33013.75</v>
      </c>
      <c r="K176" s="245"/>
      <c r="L176" s="244">
        <v>48007.86</v>
      </c>
      <c r="M176" s="245"/>
      <c r="N176" s="246">
        <v>68000</v>
      </c>
    </row>
    <row r="177" spans="1:14" ht="25.5" x14ac:dyDescent="0.25">
      <c r="A177" s="151"/>
      <c r="B177" s="190"/>
      <c r="C177" s="211" t="s">
        <v>411</v>
      </c>
      <c r="D177" s="211" t="s">
        <v>378</v>
      </c>
      <c r="E177" s="211" t="s">
        <v>379</v>
      </c>
      <c r="F177" s="212" t="s">
        <v>347</v>
      </c>
      <c r="G177" s="243"/>
      <c r="H177" s="244">
        <v>5358.81</v>
      </c>
      <c r="I177" s="245"/>
      <c r="J177" s="244">
        <v>10083.51</v>
      </c>
      <c r="K177" s="245"/>
      <c r="L177" s="244">
        <v>14710.31</v>
      </c>
      <c r="M177" s="245"/>
      <c r="N177" s="246">
        <v>20879.37</v>
      </c>
    </row>
    <row r="178" spans="1:14" ht="25.5" x14ac:dyDescent="0.25">
      <c r="A178" s="151"/>
      <c r="B178" s="190"/>
      <c r="C178" s="211" t="s">
        <v>412</v>
      </c>
      <c r="D178" s="211" t="s">
        <v>378</v>
      </c>
      <c r="E178" s="211" t="s">
        <v>413</v>
      </c>
      <c r="F178" s="212" t="s">
        <v>347</v>
      </c>
      <c r="G178" s="243"/>
      <c r="H178" s="244">
        <v>0</v>
      </c>
      <c r="I178" s="245"/>
      <c r="J178" s="244">
        <v>0</v>
      </c>
      <c r="K178" s="245"/>
      <c r="L178" s="244">
        <v>428.57</v>
      </c>
      <c r="M178" s="245"/>
      <c r="N178" s="246">
        <v>1000</v>
      </c>
    </row>
    <row r="179" spans="1:14" ht="38.25" x14ac:dyDescent="0.25">
      <c r="A179" s="151"/>
      <c r="B179" s="190"/>
      <c r="C179" s="211" t="s">
        <v>414</v>
      </c>
      <c r="D179" s="211" t="s">
        <v>375</v>
      </c>
      <c r="E179" s="211" t="s">
        <v>388</v>
      </c>
      <c r="F179" s="212" t="s">
        <v>347</v>
      </c>
      <c r="G179" s="243"/>
      <c r="H179" s="244">
        <v>2956.42</v>
      </c>
      <c r="I179" s="245"/>
      <c r="J179" s="244">
        <v>2956.42</v>
      </c>
      <c r="K179" s="245"/>
      <c r="L179" s="244">
        <v>3832.24</v>
      </c>
      <c r="M179" s="245"/>
      <c r="N179" s="246">
        <v>5000</v>
      </c>
    </row>
    <row r="180" spans="1:14" ht="51" x14ac:dyDescent="0.25">
      <c r="A180" s="151"/>
      <c r="B180" s="190"/>
      <c r="C180" s="211" t="s">
        <v>415</v>
      </c>
      <c r="D180" s="211" t="s">
        <v>375</v>
      </c>
      <c r="E180" s="211" t="s">
        <v>381</v>
      </c>
      <c r="F180" s="212" t="s">
        <v>347</v>
      </c>
      <c r="G180" s="243"/>
      <c r="H180" s="244">
        <v>0</v>
      </c>
      <c r="I180" s="245"/>
      <c r="J180" s="244">
        <v>0</v>
      </c>
      <c r="K180" s="245"/>
      <c r="L180" s="244">
        <v>2571.4299999999998</v>
      </c>
      <c r="M180" s="245"/>
      <c r="N180" s="246">
        <v>6000</v>
      </c>
    </row>
    <row r="181" spans="1:14" ht="38.25" x14ac:dyDescent="0.25">
      <c r="A181" s="151"/>
      <c r="B181" s="190"/>
      <c r="C181" s="211" t="s">
        <v>416</v>
      </c>
      <c r="D181" s="211" t="s">
        <v>375</v>
      </c>
      <c r="E181" s="211" t="s">
        <v>376</v>
      </c>
      <c r="F181" s="212" t="s">
        <v>347</v>
      </c>
      <c r="G181" s="243"/>
      <c r="H181" s="244">
        <v>23908.53</v>
      </c>
      <c r="I181" s="245"/>
      <c r="J181" s="244">
        <v>47817.06</v>
      </c>
      <c r="K181" s="245"/>
      <c r="L181" s="244">
        <v>71466.89</v>
      </c>
      <c r="M181" s="245"/>
      <c r="N181" s="246">
        <v>103000</v>
      </c>
    </row>
    <row r="182" spans="1:14" ht="25.5" x14ac:dyDescent="0.25">
      <c r="A182" s="151"/>
      <c r="B182" s="190"/>
      <c r="C182" s="211" t="s">
        <v>417</v>
      </c>
      <c r="D182" s="211" t="s">
        <v>378</v>
      </c>
      <c r="E182" s="211" t="s">
        <v>379</v>
      </c>
      <c r="F182" s="212" t="s">
        <v>347</v>
      </c>
      <c r="G182" s="243"/>
      <c r="H182" s="244">
        <v>7806.25</v>
      </c>
      <c r="I182" s="245"/>
      <c r="J182" s="244">
        <v>14175.82</v>
      </c>
      <c r="K182" s="245"/>
      <c r="L182" s="244">
        <v>20732.099999999999</v>
      </c>
      <c r="M182" s="245"/>
      <c r="N182" s="246">
        <v>29473.81</v>
      </c>
    </row>
    <row r="183" spans="1:14" ht="38.25" x14ac:dyDescent="0.25">
      <c r="A183" s="151"/>
      <c r="B183" s="190"/>
      <c r="C183" s="191" t="s">
        <v>418</v>
      </c>
      <c r="D183" s="191" t="s">
        <v>375</v>
      </c>
      <c r="E183" s="191" t="s">
        <v>388</v>
      </c>
      <c r="F183" s="195" t="s">
        <v>347</v>
      </c>
      <c r="G183" s="233"/>
      <c r="H183" s="237">
        <v>7386.65</v>
      </c>
      <c r="I183" s="235"/>
      <c r="J183" s="237">
        <v>7386.65</v>
      </c>
      <c r="K183" s="235"/>
      <c r="L183" s="237">
        <v>8506.66</v>
      </c>
      <c r="M183" s="235"/>
      <c r="N183" s="239">
        <v>10000</v>
      </c>
    </row>
    <row r="184" spans="1:14" x14ac:dyDescent="0.25">
      <c r="A184" s="151" t="s">
        <v>66</v>
      </c>
      <c r="B184" s="150" t="s">
        <v>65</v>
      </c>
      <c r="C184" s="193"/>
      <c r="D184" s="193"/>
      <c r="E184" s="193"/>
      <c r="F184" s="251"/>
      <c r="G184" s="83">
        <v>5713.65</v>
      </c>
      <c r="H184" s="85">
        <f>SUM(H185:H200)</f>
        <v>10272.579999999998</v>
      </c>
      <c r="I184" s="85">
        <v>16926.87</v>
      </c>
      <c r="J184" s="85">
        <f>SUM(J185:J200)</f>
        <v>19121.2</v>
      </c>
      <c r="K184" s="85">
        <v>26688.31</v>
      </c>
      <c r="L184" s="85">
        <f>SUM(L185:L200)</f>
        <v>31824.030000000002</v>
      </c>
      <c r="M184" s="85">
        <v>41407.47</v>
      </c>
      <c r="N184" s="87">
        <f>SUM(N185:N200)</f>
        <v>48756.39</v>
      </c>
    </row>
    <row r="185" spans="1:14" ht="25.5" x14ac:dyDescent="0.25">
      <c r="A185" s="151"/>
      <c r="B185" s="190"/>
      <c r="C185" s="204" t="s">
        <v>419</v>
      </c>
      <c r="D185" s="204" t="s">
        <v>420</v>
      </c>
      <c r="E185" s="204" t="s">
        <v>421</v>
      </c>
      <c r="F185" s="206" t="s">
        <v>347</v>
      </c>
      <c r="G185" s="234"/>
      <c r="H185" s="241">
        <v>948.36</v>
      </c>
      <c r="I185" s="236"/>
      <c r="J185" s="241">
        <v>2101.4</v>
      </c>
      <c r="K185" s="236"/>
      <c r="L185" s="241">
        <v>3515.09</v>
      </c>
      <c r="M185" s="236"/>
      <c r="N185" s="242">
        <v>5400</v>
      </c>
    </row>
    <row r="186" spans="1:14" ht="25.5" x14ac:dyDescent="0.25">
      <c r="A186" s="151"/>
      <c r="B186" s="190"/>
      <c r="C186" s="211" t="s">
        <v>422</v>
      </c>
      <c r="D186" s="211" t="s">
        <v>420</v>
      </c>
      <c r="E186" s="211" t="s">
        <v>421</v>
      </c>
      <c r="F186" s="212" t="s">
        <v>347</v>
      </c>
      <c r="G186" s="243"/>
      <c r="H186" s="244">
        <v>1008.28</v>
      </c>
      <c r="I186" s="245"/>
      <c r="J186" s="244">
        <v>1873.51</v>
      </c>
      <c r="K186" s="245"/>
      <c r="L186" s="244">
        <v>2999.15</v>
      </c>
      <c r="M186" s="245"/>
      <c r="N186" s="246">
        <v>4500</v>
      </c>
    </row>
    <row r="187" spans="1:14" ht="25.5" x14ac:dyDescent="0.25">
      <c r="A187" s="151"/>
      <c r="B187" s="190"/>
      <c r="C187" s="211" t="s">
        <v>423</v>
      </c>
      <c r="D187" s="211" t="s">
        <v>420</v>
      </c>
      <c r="E187" s="211" t="s">
        <v>421</v>
      </c>
      <c r="F187" s="212" t="s">
        <v>347</v>
      </c>
      <c r="G187" s="243"/>
      <c r="H187" s="244">
        <v>0</v>
      </c>
      <c r="I187" s="245"/>
      <c r="J187" s="244">
        <v>0</v>
      </c>
      <c r="K187" s="245"/>
      <c r="L187" s="244">
        <v>201.43</v>
      </c>
      <c r="M187" s="245"/>
      <c r="N187" s="246">
        <v>470</v>
      </c>
    </row>
    <row r="188" spans="1:14" ht="25.5" x14ac:dyDescent="0.25">
      <c r="A188" s="151"/>
      <c r="B188" s="190"/>
      <c r="C188" s="211" t="s">
        <v>424</v>
      </c>
      <c r="D188" s="211" t="s">
        <v>420</v>
      </c>
      <c r="E188" s="211" t="s">
        <v>421</v>
      </c>
      <c r="F188" s="212" t="s">
        <v>347</v>
      </c>
      <c r="G188" s="243"/>
      <c r="H188" s="244">
        <v>0</v>
      </c>
      <c r="I188" s="245"/>
      <c r="J188" s="244">
        <v>0</v>
      </c>
      <c r="K188" s="245"/>
      <c r="L188" s="244">
        <v>557.14</v>
      </c>
      <c r="M188" s="245"/>
      <c r="N188" s="246">
        <v>1300</v>
      </c>
    </row>
    <row r="189" spans="1:14" ht="25.5" x14ac:dyDescent="0.25">
      <c r="A189" s="151"/>
      <c r="B189" s="190"/>
      <c r="C189" s="211" t="s">
        <v>425</v>
      </c>
      <c r="D189" s="211" t="s">
        <v>420</v>
      </c>
      <c r="E189" s="211" t="s">
        <v>421</v>
      </c>
      <c r="F189" s="212" t="s">
        <v>347</v>
      </c>
      <c r="G189" s="243"/>
      <c r="H189" s="244">
        <v>2211.9899999999998</v>
      </c>
      <c r="I189" s="245"/>
      <c r="J189" s="244">
        <v>4009.12</v>
      </c>
      <c r="K189" s="245"/>
      <c r="L189" s="244">
        <v>6576.64</v>
      </c>
      <c r="M189" s="245"/>
      <c r="N189" s="246">
        <v>10000</v>
      </c>
    </row>
    <row r="190" spans="1:14" ht="25.5" x14ac:dyDescent="0.25">
      <c r="A190" s="151"/>
      <c r="B190" s="190"/>
      <c r="C190" s="211" t="s">
        <v>426</v>
      </c>
      <c r="D190" s="211" t="s">
        <v>420</v>
      </c>
      <c r="E190" s="211" t="s">
        <v>421</v>
      </c>
      <c r="F190" s="212" t="s">
        <v>347</v>
      </c>
      <c r="G190" s="243"/>
      <c r="H190" s="244">
        <v>917.92</v>
      </c>
      <c r="I190" s="245"/>
      <c r="J190" s="244">
        <v>1719.39</v>
      </c>
      <c r="K190" s="245"/>
      <c r="L190" s="244">
        <v>2439.65</v>
      </c>
      <c r="M190" s="245"/>
      <c r="N190" s="246">
        <v>3400</v>
      </c>
    </row>
    <row r="191" spans="1:14" ht="25.5" x14ac:dyDescent="0.25">
      <c r="A191" s="151"/>
      <c r="B191" s="190"/>
      <c r="C191" s="211" t="s">
        <v>427</v>
      </c>
      <c r="D191" s="211" t="s">
        <v>420</v>
      </c>
      <c r="E191" s="211" t="s">
        <v>421</v>
      </c>
      <c r="F191" s="212" t="s">
        <v>347</v>
      </c>
      <c r="G191" s="243"/>
      <c r="H191" s="244">
        <v>641.08000000000004</v>
      </c>
      <c r="I191" s="245"/>
      <c r="J191" s="244">
        <v>1145.6400000000001</v>
      </c>
      <c r="K191" s="245"/>
      <c r="L191" s="244">
        <v>1640.37</v>
      </c>
      <c r="M191" s="245"/>
      <c r="N191" s="246">
        <v>2300</v>
      </c>
    </row>
    <row r="192" spans="1:14" ht="25.5" x14ac:dyDescent="0.25">
      <c r="A192" s="151"/>
      <c r="B192" s="190"/>
      <c r="C192" s="211" t="s">
        <v>428</v>
      </c>
      <c r="D192" s="211" t="s">
        <v>420</v>
      </c>
      <c r="E192" s="211" t="s">
        <v>421</v>
      </c>
      <c r="F192" s="212" t="s">
        <v>347</v>
      </c>
      <c r="G192" s="243"/>
      <c r="H192" s="244">
        <v>0</v>
      </c>
      <c r="I192" s="245"/>
      <c r="J192" s="244">
        <v>222.12</v>
      </c>
      <c r="K192" s="245"/>
      <c r="L192" s="244">
        <v>319.77999999999997</v>
      </c>
      <c r="M192" s="245"/>
      <c r="N192" s="246">
        <v>450</v>
      </c>
    </row>
    <row r="193" spans="1:14" ht="25.5" x14ac:dyDescent="0.25">
      <c r="A193" s="151"/>
      <c r="B193" s="190"/>
      <c r="C193" s="211" t="s">
        <v>429</v>
      </c>
      <c r="D193" s="211" t="s">
        <v>420</v>
      </c>
      <c r="E193" s="211" t="s">
        <v>421</v>
      </c>
      <c r="F193" s="212" t="s">
        <v>347</v>
      </c>
      <c r="G193" s="243"/>
      <c r="H193" s="244">
        <v>10.89</v>
      </c>
      <c r="I193" s="245"/>
      <c r="J193" s="244">
        <v>20.51</v>
      </c>
      <c r="K193" s="245"/>
      <c r="L193" s="244">
        <v>1618.91</v>
      </c>
      <c r="M193" s="245"/>
      <c r="N193" s="246">
        <v>3750.12</v>
      </c>
    </row>
    <row r="194" spans="1:14" ht="25.5" x14ac:dyDescent="0.25">
      <c r="A194" s="151"/>
      <c r="B194" s="190"/>
      <c r="C194" s="211" t="s">
        <v>430</v>
      </c>
      <c r="D194" s="211" t="s">
        <v>420</v>
      </c>
      <c r="E194" s="211" t="s">
        <v>421</v>
      </c>
      <c r="F194" s="212" t="s">
        <v>347</v>
      </c>
      <c r="G194" s="243"/>
      <c r="H194" s="244">
        <v>0</v>
      </c>
      <c r="I194" s="245"/>
      <c r="J194" s="244">
        <v>0</v>
      </c>
      <c r="K194" s="245"/>
      <c r="L194" s="244">
        <v>602.42999999999995</v>
      </c>
      <c r="M194" s="245"/>
      <c r="N194" s="246">
        <v>1405.66</v>
      </c>
    </row>
    <row r="195" spans="1:14" ht="25.5" x14ac:dyDescent="0.25">
      <c r="A195" s="151"/>
      <c r="B195" s="190"/>
      <c r="C195" s="211" t="s">
        <v>431</v>
      </c>
      <c r="D195" s="211" t="s">
        <v>420</v>
      </c>
      <c r="E195" s="211" t="s">
        <v>421</v>
      </c>
      <c r="F195" s="212" t="s">
        <v>347</v>
      </c>
      <c r="G195" s="243"/>
      <c r="H195" s="244">
        <v>30.61</v>
      </c>
      <c r="I195" s="245"/>
      <c r="J195" s="244">
        <v>30.61</v>
      </c>
      <c r="K195" s="245"/>
      <c r="L195" s="244">
        <v>94.9</v>
      </c>
      <c r="M195" s="245"/>
      <c r="N195" s="246">
        <v>180.61</v>
      </c>
    </row>
    <row r="196" spans="1:14" ht="38.25" x14ac:dyDescent="0.25">
      <c r="A196" s="151"/>
      <c r="B196" s="190"/>
      <c r="C196" s="211" t="s">
        <v>432</v>
      </c>
      <c r="D196" s="211" t="s">
        <v>420</v>
      </c>
      <c r="E196" s="211" t="s">
        <v>421</v>
      </c>
      <c r="F196" s="212" t="s">
        <v>347</v>
      </c>
      <c r="G196" s="243"/>
      <c r="H196" s="244">
        <v>0</v>
      </c>
      <c r="I196" s="245"/>
      <c r="J196" s="244">
        <v>0</v>
      </c>
      <c r="K196" s="245"/>
      <c r="L196" s="244">
        <v>85.71</v>
      </c>
      <c r="M196" s="245"/>
      <c r="N196" s="246">
        <v>200</v>
      </c>
    </row>
    <row r="197" spans="1:14" ht="38.25" x14ac:dyDescent="0.25">
      <c r="A197" s="151"/>
      <c r="B197" s="190"/>
      <c r="C197" s="211" t="s">
        <v>433</v>
      </c>
      <c r="D197" s="211" t="s">
        <v>434</v>
      </c>
      <c r="E197" s="211" t="s">
        <v>435</v>
      </c>
      <c r="F197" s="212" t="s">
        <v>195</v>
      </c>
      <c r="G197" s="243"/>
      <c r="H197" s="244">
        <v>0</v>
      </c>
      <c r="I197" s="245"/>
      <c r="J197" s="244">
        <v>37.68</v>
      </c>
      <c r="K197" s="245"/>
      <c r="L197" s="244">
        <v>43.84</v>
      </c>
      <c r="M197" s="245"/>
      <c r="N197" s="246">
        <v>50</v>
      </c>
    </row>
    <row r="198" spans="1:14" ht="25.5" x14ac:dyDescent="0.25">
      <c r="A198" s="151"/>
      <c r="B198" s="190"/>
      <c r="C198" s="211" t="s">
        <v>436</v>
      </c>
      <c r="D198" s="211" t="s">
        <v>420</v>
      </c>
      <c r="E198" s="211" t="s">
        <v>421</v>
      </c>
      <c r="F198" s="212" t="s">
        <v>347</v>
      </c>
      <c r="G198" s="243"/>
      <c r="H198" s="244">
        <v>1626.4</v>
      </c>
      <c r="I198" s="245"/>
      <c r="J198" s="244">
        <v>3053.14</v>
      </c>
      <c r="K198" s="245"/>
      <c r="L198" s="244">
        <v>4316.08</v>
      </c>
      <c r="M198" s="245"/>
      <c r="N198" s="246">
        <v>6000</v>
      </c>
    </row>
    <row r="199" spans="1:14" ht="38.25" x14ac:dyDescent="0.25">
      <c r="A199" s="151"/>
      <c r="B199" s="190"/>
      <c r="C199" s="211" t="s">
        <v>437</v>
      </c>
      <c r="D199" s="211" t="s">
        <v>434</v>
      </c>
      <c r="E199" s="211" t="s">
        <v>435</v>
      </c>
      <c r="F199" s="212" t="s">
        <v>195</v>
      </c>
      <c r="G199" s="243"/>
      <c r="H199" s="244">
        <v>333.99</v>
      </c>
      <c r="I199" s="245"/>
      <c r="J199" s="244">
        <v>333.99</v>
      </c>
      <c r="K199" s="245"/>
      <c r="L199" s="244">
        <v>342</v>
      </c>
      <c r="M199" s="245"/>
      <c r="N199" s="246">
        <v>350</v>
      </c>
    </row>
    <row r="200" spans="1:14" ht="25.5" x14ac:dyDescent="0.25">
      <c r="A200" s="151"/>
      <c r="B200" s="190"/>
      <c r="C200" s="191" t="s">
        <v>438</v>
      </c>
      <c r="D200" s="191" t="s">
        <v>420</v>
      </c>
      <c r="E200" s="191" t="s">
        <v>421</v>
      </c>
      <c r="F200" s="195" t="s">
        <v>347</v>
      </c>
      <c r="G200" s="233"/>
      <c r="H200" s="237">
        <v>2543.06</v>
      </c>
      <c r="I200" s="235"/>
      <c r="J200" s="237">
        <v>4574.09</v>
      </c>
      <c r="K200" s="235"/>
      <c r="L200" s="237">
        <v>6470.91</v>
      </c>
      <c r="M200" s="235"/>
      <c r="N200" s="239">
        <v>9000</v>
      </c>
    </row>
    <row r="201" spans="1:14" x14ac:dyDescent="0.25">
      <c r="A201" s="151" t="s">
        <v>68</v>
      </c>
      <c r="B201" s="150" t="s">
        <v>67</v>
      </c>
      <c r="C201" s="193"/>
      <c r="D201" s="193"/>
      <c r="E201" s="193"/>
      <c r="F201" s="251"/>
      <c r="G201" s="166">
        <v>294341.34999999998</v>
      </c>
      <c r="H201" s="167">
        <f>SUM(H202:H383)</f>
        <v>266819.89999999997</v>
      </c>
      <c r="I201" s="167">
        <v>611984.84</v>
      </c>
      <c r="J201" s="167">
        <f>SUM(J202:J383)</f>
        <v>579850.73</v>
      </c>
      <c r="K201" s="167">
        <v>861393.5</v>
      </c>
      <c r="L201" s="167">
        <f>SUM(L202:L383)</f>
        <v>1095403.93</v>
      </c>
      <c r="M201" s="167">
        <v>1164111.04</v>
      </c>
      <c r="N201" s="168">
        <f>SUM(N202:N383)</f>
        <v>1610956.6899999995</v>
      </c>
    </row>
    <row r="202" spans="1:14" ht="25.5" x14ac:dyDescent="0.25">
      <c r="A202" s="151"/>
      <c r="B202" s="190"/>
      <c r="C202" s="204" t="s">
        <v>439</v>
      </c>
      <c r="D202" s="204" t="s">
        <v>440</v>
      </c>
      <c r="E202" s="204" t="s">
        <v>441</v>
      </c>
      <c r="F202" s="206" t="s">
        <v>195</v>
      </c>
      <c r="G202" s="253"/>
      <c r="H202" s="258">
        <v>0</v>
      </c>
      <c r="I202" s="255"/>
      <c r="J202" s="258">
        <v>97.6</v>
      </c>
      <c r="K202" s="255"/>
      <c r="L202" s="258">
        <v>548.79999999999995</v>
      </c>
      <c r="M202" s="255"/>
      <c r="N202" s="259">
        <v>1000</v>
      </c>
    </row>
    <row r="203" spans="1:14" ht="51" x14ac:dyDescent="0.25">
      <c r="A203" s="151"/>
      <c r="B203" s="190"/>
      <c r="C203" s="211" t="s">
        <v>442</v>
      </c>
      <c r="D203" s="211" t="s">
        <v>443</v>
      </c>
      <c r="E203" s="211" t="s">
        <v>444</v>
      </c>
      <c r="F203" s="212" t="s">
        <v>195</v>
      </c>
      <c r="G203" s="260"/>
      <c r="H203" s="261">
        <v>0</v>
      </c>
      <c r="I203" s="262"/>
      <c r="J203" s="261">
        <v>0</v>
      </c>
      <c r="K203" s="262"/>
      <c r="L203" s="261">
        <v>1500</v>
      </c>
      <c r="M203" s="262"/>
      <c r="N203" s="263">
        <v>3000</v>
      </c>
    </row>
    <row r="204" spans="1:14" ht="25.5" x14ac:dyDescent="0.25">
      <c r="A204" s="151"/>
      <c r="B204" s="190"/>
      <c r="C204" s="211" t="s">
        <v>445</v>
      </c>
      <c r="D204" s="211" t="s">
        <v>443</v>
      </c>
      <c r="E204" s="211" t="s">
        <v>446</v>
      </c>
      <c r="F204" s="212" t="s">
        <v>195</v>
      </c>
      <c r="G204" s="260"/>
      <c r="H204" s="261">
        <v>11157.3</v>
      </c>
      <c r="I204" s="262"/>
      <c r="J204" s="261">
        <v>24723.11</v>
      </c>
      <c r="K204" s="262"/>
      <c r="L204" s="261">
        <v>42661.56</v>
      </c>
      <c r="M204" s="262"/>
      <c r="N204" s="263">
        <v>60600</v>
      </c>
    </row>
    <row r="205" spans="1:14" ht="38.25" x14ac:dyDescent="0.25">
      <c r="A205" s="151"/>
      <c r="B205" s="190"/>
      <c r="C205" s="211" t="s">
        <v>447</v>
      </c>
      <c r="D205" s="211" t="s">
        <v>440</v>
      </c>
      <c r="E205" s="211" t="s">
        <v>441</v>
      </c>
      <c r="F205" s="212" t="s">
        <v>195</v>
      </c>
      <c r="G205" s="260"/>
      <c r="H205" s="261">
        <v>0</v>
      </c>
      <c r="I205" s="262"/>
      <c r="J205" s="261">
        <v>0</v>
      </c>
      <c r="K205" s="262"/>
      <c r="L205" s="261">
        <v>250</v>
      </c>
      <c r="M205" s="262"/>
      <c r="N205" s="263">
        <v>500</v>
      </c>
    </row>
    <row r="206" spans="1:14" ht="38.25" x14ac:dyDescent="0.25">
      <c r="A206" s="151"/>
      <c r="B206" s="190"/>
      <c r="C206" s="211" t="s">
        <v>448</v>
      </c>
      <c r="D206" s="211" t="s">
        <v>449</v>
      </c>
      <c r="E206" s="211" t="s">
        <v>450</v>
      </c>
      <c r="F206" s="212" t="s">
        <v>195</v>
      </c>
      <c r="G206" s="260"/>
      <c r="H206" s="261">
        <v>0</v>
      </c>
      <c r="I206" s="262"/>
      <c r="J206" s="261">
        <v>0</v>
      </c>
      <c r="K206" s="262"/>
      <c r="L206" s="261">
        <v>150</v>
      </c>
      <c r="M206" s="262"/>
      <c r="N206" s="263">
        <v>300</v>
      </c>
    </row>
    <row r="207" spans="1:14" ht="25.5" x14ac:dyDescent="0.25">
      <c r="A207" s="151"/>
      <c r="B207" s="190"/>
      <c r="C207" s="211" t="s">
        <v>451</v>
      </c>
      <c r="D207" s="211" t="s">
        <v>440</v>
      </c>
      <c r="E207" s="211" t="s">
        <v>441</v>
      </c>
      <c r="F207" s="212" t="s">
        <v>195</v>
      </c>
      <c r="G207" s="260"/>
      <c r="H207" s="261">
        <v>0</v>
      </c>
      <c r="I207" s="262"/>
      <c r="J207" s="261">
        <v>0</v>
      </c>
      <c r="K207" s="262"/>
      <c r="L207" s="261">
        <v>250</v>
      </c>
      <c r="M207" s="262"/>
      <c r="N207" s="263">
        <v>500</v>
      </c>
    </row>
    <row r="208" spans="1:14" ht="25.5" x14ac:dyDescent="0.25">
      <c r="A208" s="151"/>
      <c r="B208" s="190"/>
      <c r="C208" s="211" t="s">
        <v>452</v>
      </c>
      <c r="D208" s="211" t="s">
        <v>440</v>
      </c>
      <c r="E208" s="211" t="s">
        <v>453</v>
      </c>
      <c r="F208" s="212" t="s">
        <v>195</v>
      </c>
      <c r="G208" s="260"/>
      <c r="H208" s="261">
        <v>0</v>
      </c>
      <c r="I208" s="262"/>
      <c r="J208" s="261">
        <v>0</v>
      </c>
      <c r="K208" s="262"/>
      <c r="L208" s="261">
        <v>250</v>
      </c>
      <c r="M208" s="262"/>
      <c r="N208" s="263">
        <v>500</v>
      </c>
    </row>
    <row r="209" spans="1:14" ht="25.5" x14ac:dyDescent="0.25">
      <c r="A209" s="151"/>
      <c r="B209" s="190"/>
      <c r="C209" s="211" t="s">
        <v>454</v>
      </c>
      <c r="D209" s="211" t="s">
        <v>440</v>
      </c>
      <c r="E209" s="211" t="s">
        <v>441</v>
      </c>
      <c r="F209" s="212" t="s">
        <v>195</v>
      </c>
      <c r="G209" s="260"/>
      <c r="H209" s="261">
        <v>0</v>
      </c>
      <c r="I209" s="262"/>
      <c r="J209" s="261">
        <v>0</v>
      </c>
      <c r="K209" s="262"/>
      <c r="L209" s="261">
        <v>150</v>
      </c>
      <c r="M209" s="262"/>
      <c r="N209" s="263">
        <v>300</v>
      </c>
    </row>
    <row r="210" spans="1:14" ht="38.25" x14ac:dyDescent="0.25">
      <c r="A210" s="151"/>
      <c r="B210" s="190"/>
      <c r="C210" s="211" t="s">
        <v>455</v>
      </c>
      <c r="D210" s="211" t="s">
        <v>440</v>
      </c>
      <c r="E210" s="211" t="s">
        <v>453</v>
      </c>
      <c r="F210" s="212" t="s">
        <v>195</v>
      </c>
      <c r="G210" s="260"/>
      <c r="H210" s="261">
        <v>0</v>
      </c>
      <c r="I210" s="262"/>
      <c r="J210" s="261">
        <v>0</v>
      </c>
      <c r="K210" s="262"/>
      <c r="L210" s="261">
        <v>150</v>
      </c>
      <c r="M210" s="262"/>
      <c r="N210" s="263">
        <v>300</v>
      </c>
    </row>
    <row r="211" spans="1:14" ht="38.25" x14ac:dyDescent="0.25">
      <c r="A211" s="151"/>
      <c r="B211" s="190"/>
      <c r="C211" s="211" t="s">
        <v>456</v>
      </c>
      <c r="D211" s="211" t="s">
        <v>457</v>
      </c>
      <c r="E211" s="211" t="s">
        <v>458</v>
      </c>
      <c r="F211" s="212" t="s">
        <v>195</v>
      </c>
      <c r="G211" s="260"/>
      <c r="H211" s="261">
        <v>0</v>
      </c>
      <c r="I211" s="262"/>
      <c r="J211" s="261">
        <v>0</v>
      </c>
      <c r="K211" s="262"/>
      <c r="L211" s="261">
        <v>50</v>
      </c>
      <c r="M211" s="262"/>
      <c r="N211" s="263">
        <v>100</v>
      </c>
    </row>
    <row r="212" spans="1:14" ht="38.25" x14ac:dyDescent="0.25">
      <c r="A212" s="151"/>
      <c r="B212" s="190"/>
      <c r="C212" s="211" t="s">
        <v>459</v>
      </c>
      <c r="D212" s="211" t="s">
        <v>460</v>
      </c>
      <c r="E212" s="211" t="s">
        <v>296</v>
      </c>
      <c r="F212" s="212" t="s">
        <v>195</v>
      </c>
      <c r="G212" s="260"/>
      <c r="H212" s="261">
        <v>0</v>
      </c>
      <c r="I212" s="262"/>
      <c r="J212" s="261">
        <v>0</v>
      </c>
      <c r="K212" s="262"/>
      <c r="L212" s="261">
        <v>250</v>
      </c>
      <c r="M212" s="262"/>
      <c r="N212" s="263">
        <v>500</v>
      </c>
    </row>
    <row r="213" spans="1:14" ht="25.5" x14ac:dyDescent="0.25">
      <c r="A213" s="151"/>
      <c r="B213" s="190"/>
      <c r="C213" s="211" t="s">
        <v>461</v>
      </c>
      <c r="D213" s="211" t="s">
        <v>462</v>
      </c>
      <c r="E213" s="211" t="s">
        <v>463</v>
      </c>
      <c r="F213" s="212" t="s">
        <v>195</v>
      </c>
      <c r="G213" s="260"/>
      <c r="H213" s="261">
        <v>264.74</v>
      </c>
      <c r="I213" s="262"/>
      <c r="J213" s="261">
        <v>264.74</v>
      </c>
      <c r="K213" s="262"/>
      <c r="L213" s="261">
        <v>564.74</v>
      </c>
      <c r="M213" s="262"/>
      <c r="N213" s="263">
        <v>864.74</v>
      </c>
    </row>
    <row r="214" spans="1:14" ht="25.5" x14ac:dyDescent="0.25">
      <c r="A214" s="151"/>
      <c r="B214" s="190"/>
      <c r="C214" s="211" t="s">
        <v>464</v>
      </c>
      <c r="D214" s="211" t="s">
        <v>449</v>
      </c>
      <c r="E214" s="211" t="s">
        <v>450</v>
      </c>
      <c r="F214" s="212" t="s">
        <v>195</v>
      </c>
      <c r="G214" s="260"/>
      <c r="H214" s="261">
        <v>305</v>
      </c>
      <c r="I214" s="262"/>
      <c r="J214" s="261">
        <v>305</v>
      </c>
      <c r="K214" s="262"/>
      <c r="L214" s="261">
        <v>652.5</v>
      </c>
      <c r="M214" s="262"/>
      <c r="N214" s="263">
        <v>1000</v>
      </c>
    </row>
    <row r="215" spans="1:14" ht="38.25" x14ac:dyDescent="0.25">
      <c r="A215" s="151"/>
      <c r="B215" s="190"/>
      <c r="C215" s="211" t="s">
        <v>465</v>
      </c>
      <c r="D215" s="211" t="s">
        <v>460</v>
      </c>
      <c r="E215" s="211" t="s">
        <v>466</v>
      </c>
      <c r="F215" s="212" t="s">
        <v>195</v>
      </c>
      <c r="G215" s="260"/>
      <c r="H215" s="261">
        <v>0</v>
      </c>
      <c r="I215" s="262"/>
      <c r="J215" s="261">
        <v>0</v>
      </c>
      <c r="K215" s="262"/>
      <c r="L215" s="261">
        <v>2000</v>
      </c>
      <c r="M215" s="262"/>
      <c r="N215" s="263">
        <v>4000</v>
      </c>
    </row>
    <row r="216" spans="1:14" ht="25.5" x14ac:dyDescent="0.25">
      <c r="A216" s="151"/>
      <c r="B216" s="190"/>
      <c r="C216" s="211" t="s">
        <v>467</v>
      </c>
      <c r="D216" s="211" t="s">
        <v>468</v>
      </c>
      <c r="E216" s="211" t="s">
        <v>469</v>
      </c>
      <c r="F216" s="212" t="s">
        <v>195</v>
      </c>
      <c r="G216" s="260"/>
      <c r="H216" s="261">
        <v>0</v>
      </c>
      <c r="I216" s="262"/>
      <c r="J216" s="261">
        <v>0</v>
      </c>
      <c r="K216" s="262"/>
      <c r="L216" s="261">
        <v>907.52</v>
      </c>
      <c r="M216" s="262"/>
      <c r="N216" s="263">
        <v>1815.04</v>
      </c>
    </row>
    <row r="217" spans="1:14" ht="51" x14ac:dyDescent="0.25">
      <c r="A217" s="151"/>
      <c r="B217" s="190"/>
      <c r="C217" s="211" t="s">
        <v>470</v>
      </c>
      <c r="D217" s="211" t="s">
        <v>443</v>
      </c>
      <c r="E217" s="211" t="s">
        <v>444</v>
      </c>
      <c r="F217" s="212" t="s">
        <v>195</v>
      </c>
      <c r="G217" s="260"/>
      <c r="H217" s="261">
        <v>7650.86</v>
      </c>
      <c r="I217" s="262"/>
      <c r="J217" s="261">
        <v>7650.86</v>
      </c>
      <c r="K217" s="262"/>
      <c r="L217" s="261">
        <v>11650.86</v>
      </c>
      <c r="M217" s="262"/>
      <c r="N217" s="263">
        <v>15650.86</v>
      </c>
    </row>
    <row r="218" spans="1:14" ht="25.5" x14ac:dyDescent="0.25">
      <c r="A218" s="151"/>
      <c r="B218" s="190"/>
      <c r="C218" s="211" t="s">
        <v>471</v>
      </c>
      <c r="D218" s="211" t="s">
        <v>440</v>
      </c>
      <c r="E218" s="211" t="s">
        <v>472</v>
      </c>
      <c r="F218" s="212" t="s">
        <v>195</v>
      </c>
      <c r="G218" s="260"/>
      <c r="H218" s="261">
        <v>727.43</v>
      </c>
      <c r="I218" s="262"/>
      <c r="J218" s="261">
        <v>1555.38</v>
      </c>
      <c r="K218" s="262"/>
      <c r="L218" s="261">
        <v>2027.69</v>
      </c>
      <c r="M218" s="262"/>
      <c r="N218" s="263">
        <v>2500</v>
      </c>
    </row>
    <row r="219" spans="1:14" ht="25.5" x14ac:dyDescent="0.25">
      <c r="A219" s="151"/>
      <c r="B219" s="190"/>
      <c r="C219" s="211" t="s">
        <v>473</v>
      </c>
      <c r="D219" s="211" t="s">
        <v>440</v>
      </c>
      <c r="E219" s="211" t="s">
        <v>441</v>
      </c>
      <c r="F219" s="212" t="s">
        <v>195</v>
      </c>
      <c r="G219" s="260"/>
      <c r="H219" s="261">
        <v>0</v>
      </c>
      <c r="I219" s="262"/>
      <c r="J219" s="261">
        <v>23.8</v>
      </c>
      <c r="K219" s="262"/>
      <c r="L219" s="261">
        <v>911.9</v>
      </c>
      <c r="M219" s="262"/>
      <c r="N219" s="263">
        <v>1800</v>
      </c>
    </row>
    <row r="220" spans="1:14" ht="25.5" x14ac:dyDescent="0.25">
      <c r="A220" s="151"/>
      <c r="B220" s="190"/>
      <c r="C220" s="211" t="s">
        <v>474</v>
      </c>
      <c r="D220" s="211" t="s">
        <v>440</v>
      </c>
      <c r="E220" s="211" t="s">
        <v>453</v>
      </c>
      <c r="F220" s="212" t="s">
        <v>195</v>
      </c>
      <c r="G220" s="260"/>
      <c r="H220" s="261">
        <v>0</v>
      </c>
      <c r="I220" s="262"/>
      <c r="J220" s="261">
        <v>120</v>
      </c>
      <c r="K220" s="262"/>
      <c r="L220" s="261">
        <v>560</v>
      </c>
      <c r="M220" s="262"/>
      <c r="N220" s="263">
        <v>1000</v>
      </c>
    </row>
    <row r="221" spans="1:14" ht="25.5" x14ac:dyDescent="0.25">
      <c r="A221" s="151"/>
      <c r="B221" s="190"/>
      <c r="C221" s="211" t="s">
        <v>475</v>
      </c>
      <c r="D221" s="211" t="s">
        <v>440</v>
      </c>
      <c r="E221" s="211" t="s">
        <v>441</v>
      </c>
      <c r="F221" s="212" t="s">
        <v>195</v>
      </c>
      <c r="G221" s="260"/>
      <c r="H221" s="261">
        <v>0</v>
      </c>
      <c r="I221" s="262"/>
      <c r="J221" s="261">
        <v>416.37</v>
      </c>
      <c r="K221" s="262"/>
      <c r="L221" s="261">
        <v>1608.19</v>
      </c>
      <c r="M221" s="262"/>
      <c r="N221" s="263">
        <v>2800</v>
      </c>
    </row>
    <row r="222" spans="1:14" ht="38.25" x14ac:dyDescent="0.25">
      <c r="A222" s="151"/>
      <c r="B222" s="190"/>
      <c r="C222" s="211" t="s">
        <v>476</v>
      </c>
      <c r="D222" s="211" t="s">
        <v>477</v>
      </c>
      <c r="E222" s="211" t="s">
        <v>478</v>
      </c>
      <c r="F222" s="212" t="s">
        <v>195</v>
      </c>
      <c r="G222" s="260"/>
      <c r="H222" s="261">
        <v>0</v>
      </c>
      <c r="I222" s="262"/>
      <c r="J222" s="261">
        <v>1060.8</v>
      </c>
      <c r="K222" s="262"/>
      <c r="L222" s="261">
        <v>1530.4</v>
      </c>
      <c r="M222" s="262"/>
      <c r="N222" s="263">
        <v>2000</v>
      </c>
    </row>
    <row r="223" spans="1:14" ht="25.5" x14ac:dyDescent="0.25">
      <c r="A223" s="151"/>
      <c r="B223" s="190"/>
      <c r="C223" s="211" t="s">
        <v>479</v>
      </c>
      <c r="D223" s="211" t="s">
        <v>480</v>
      </c>
      <c r="E223" s="211" t="s">
        <v>481</v>
      </c>
      <c r="F223" s="212" t="s">
        <v>195</v>
      </c>
      <c r="G223" s="260"/>
      <c r="H223" s="261">
        <v>4813.83</v>
      </c>
      <c r="I223" s="262"/>
      <c r="J223" s="261">
        <v>5024.05</v>
      </c>
      <c r="K223" s="262"/>
      <c r="L223" s="261">
        <v>9436.84</v>
      </c>
      <c r="M223" s="262"/>
      <c r="N223" s="263">
        <v>13849.62</v>
      </c>
    </row>
    <row r="224" spans="1:14" ht="25.5" x14ac:dyDescent="0.25">
      <c r="A224" s="151"/>
      <c r="B224" s="190"/>
      <c r="C224" s="211" t="s">
        <v>482</v>
      </c>
      <c r="D224" s="211" t="s">
        <v>462</v>
      </c>
      <c r="E224" s="211" t="s">
        <v>296</v>
      </c>
      <c r="F224" s="212" t="s">
        <v>195</v>
      </c>
      <c r="G224" s="260"/>
      <c r="H224" s="261">
        <v>0</v>
      </c>
      <c r="I224" s="262"/>
      <c r="J224" s="261">
        <v>3180.85</v>
      </c>
      <c r="K224" s="262"/>
      <c r="L224" s="261">
        <v>11691.4</v>
      </c>
      <c r="M224" s="262"/>
      <c r="N224" s="263">
        <v>20201.95</v>
      </c>
    </row>
    <row r="225" spans="1:14" ht="38.25" x14ac:dyDescent="0.25">
      <c r="A225" s="151"/>
      <c r="B225" s="190"/>
      <c r="C225" s="211" t="s">
        <v>483</v>
      </c>
      <c r="D225" s="211" t="s">
        <v>460</v>
      </c>
      <c r="E225" s="211" t="s">
        <v>296</v>
      </c>
      <c r="F225" s="212" t="s">
        <v>195</v>
      </c>
      <c r="G225" s="260"/>
      <c r="H225" s="261">
        <v>0</v>
      </c>
      <c r="I225" s="262"/>
      <c r="J225" s="261">
        <v>0</v>
      </c>
      <c r="K225" s="262"/>
      <c r="L225" s="261">
        <v>250</v>
      </c>
      <c r="M225" s="262"/>
      <c r="N225" s="263">
        <v>500</v>
      </c>
    </row>
    <row r="226" spans="1:14" ht="25.5" x14ac:dyDescent="0.25">
      <c r="A226" s="151"/>
      <c r="B226" s="190"/>
      <c r="C226" s="211" t="s">
        <v>484</v>
      </c>
      <c r="D226" s="211" t="s">
        <v>449</v>
      </c>
      <c r="E226" s="211" t="s">
        <v>450</v>
      </c>
      <c r="F226" s="212" t="s">
        <v>195</v>
      </c>
      <c r="G226" s="260"/>
      <c r="H226" s="261">
        <v>0</v>
      </c>
      <c r="I226" s="262"/>
      <c r="J226" s="261">
        <v>400</v>
      </c>
      <c r="K226" s="262"/>
      <c r="L226" s="261">
        <v>1200</v>
      </c>
      <c r="M226" s="262"/>
      <c r="N226" s="263">
        <v>2000</v>
      </c>
    </row>
    <row r="227" spans="1:14" ht="38.25" x14ac:dyDescent="0.25">
      <c r="A227" s="151"/>
      <c r="B227" s="190"/>
      <c r="C227" s="211" t="s">
        <v>485</v>
      </c>
      <c r="D227" s="211" t="s">
        <v>486</v>
      </c>
      <c r="E227" s="211" t="s">
        <v>487</v>
      </c>
      <c r="F227" s="212" t="s">
        <v>195</v>
      </c>
      <c r="G227" s="260"/>
      <c r="H227" s="261">
        <v>0</v>
      </c>
      <c r="I227" s="262"/>
      <c r="J227" s="261">
        <v>2928</v>
      </c>
      <c r="K227" s="262"/>
      <c r="L227" s="261">
        <v>5928</v>
      </c>
      <c r="M227" s="262"/>
      <c r="N227" s="263">
        <v>8928</v>
      </c>
    </row>
    <row r="228" spans="1:14" ht="38.25" x14ac:dyDescent="0.25">
      <c r="A228" s="151"/>
      <c r="B228" s="190"/>
      <c r="C228" s="211" t="s">
        <v>488</v>
      </c>
      <c r="D228" s="211" t="s">
        <v>486</v>
      </c>
      <c r="E228" s="211" t="s">
        <v>487</v>
      </c>
      <c r="F228" s="212" t="s">
        <v>195</v>
      </c>
      <c r="G228" s="260"/>
      <c r="H228" s="261">
        <v>0</v>
      </c>
      <c r="I228" s="262"/>
      <c r="J228" s="261">
        <v>0</v>
      </c>
      <c r="K228" s="262"/>
      <c r="L228" s="261">
        <v>793</v>
      </c>
      <c r="M228" s="262"/>
      <c r="N228" s="263">
        <v>1586</v>
      </c>
    </row>
    <row r="229" spans="1:14" ht="25.5" x14ac:dyDescent="0.25">
      <c r="A229" s="151"/>
      <c r="B229" s="190"/>
      <c r="C229" s="211" t="s">
        <v>489</v>
      </c>
      <c r="D229" s="211" t="s">
        <v>490</v>
      </c>
      <c r="E229" s="211" t="s">
        <v>491</v>
      </c>
      <c r="F229" s="212" t="s">
        <v>195</v>
      </c>
      <c r="G229" s="260"/>
      <c r="H229" s="261">
        <v>2017.04</v>
      </c>
      <c r="I229" s="262"/>
      <c r="J229" s="261">
        <v>15435.65</v>
      </c>
      <c r="K229" s="262"/>
      <c r="L229" s="261">
        <v>19267.7</v>
      </c>
      <c r="M229" s="262"/>
      <c r="N229" s="263">
        <v>23099.74</v>
      </c>
    </row>
    <row r="230" spans="1:14" ht="25.5" x14ac:dyDescent="0.25">
      <c r="A230" s="151"/>
      <c r="B230" s="190"/>
      <c r="C230" s="211" t="s">
        <v>492</v>
      </c>
      <c r="D230" s="211" t="s">
        <v>490</v>
      </c>
      <c r="E230" s="211" t="s">
        <v>491</v>
      </c>
      <c r="F230" s="212" t="s">
        <v>195</v>
      </c>
      <c r="G230" s="260"/>
      <c r="H230" s="261">
        <v>1814.42</v>
      </c>
      <c r="I230" s="262"/>
      <c r="J230" s="261">
        <v>21983.68</v>
      </c>
      <c r="K230" s="262"/>
      <c r="L230" s="261">
        <v>31936.68</v>
      </c>
      <c r="M230" s="262"/>
      <c r="N230" s="263">
        <v>41889.67</v>
      </c>
    </row>
    <row r="231" spans="1:14" ht="25.5" x14ac:dyDescent="0.25">
      <c r="A231" s="151"/>
      <c r="B231" s="190"/>
      <c r="C231" s="211" t="s">
        <v>493</v>
      </c>
      <c r="D231" s="211" t="s">
        <v>490</v>
      </c>
      <c r="E231" s="211" t="s">
        <v>491</v>
      </c>
      <c r="F231" s="212" t="s">
        <v>195</v>
      </c>
      <c r="G231" s="260"/>
      <c r="H231" s="261">
        <v>0</v>
      </c>
      <c r="I231" s="262"/>
      <c r="J231" s="261">
        <v>701.65</v>
      </c>
      <c r="K231" s="262"/>
      <c r="L231" s="261">
        <v>26664.79</v>
      </c>
      <c r="M231" s="262"/>
      <c r="N231" s="263">
        <v>52627.92</v>
      </c>
    </row>
    <row r="232" spans="1:14" ht="25.5" x14ac:dyDescent="0.25">
      <c r="A232" s="151"/>
      <c r="B232" s="190"/>
      <c r="C232" s="211" t="s">
        <v>494</v>
      </c>
      <c r="D232" s="211" t="s">
        <v>449</v>
      </c>
      <c r="E232" s="211" t="s">
        <v>495</v>
      </c>
      <c r="F232" s="212" t="s">
        <v>195</v>
      </c>
      <c r="G232" s="260"/>
      <c r="H232" s="261">
        <v>483</v>
      </c>
      <c r="I232" s="262"/>
      <c r="J232" s="261">
        <v>1479.53</v>
      </c>
      <c r="K232" s="262"/>
      <c r="L232" s="261">
        <v>1739.77</v>
      </c>
      <c r="M232" s="262"/>
      <c r="N232" s="263">
        <v>2000</v>
      </c>
    </row>
    <row r="233" spans="1:14" ht="25.5" x14ac:dyDescent="0.25">
      <c r="A233" s="151"/>
      <c r="B233" s="190"/>
      <c r="C233" s="211" t="s">
        <v>496</v>
      </c>
      <c r="D233" s="211" t="s">
        <v>497</v>
      </c>
      <c r="E233" s="211" t="s">
        <v>498</v>
      </c>
      <c r="F233" s="212" t="s">
        <v>195</v>
      </c>
      <c r="G233" s="260"/>
      <c r="H233" s="261">
        <v>753.6</v>
      </c>
      <c r="I233" s="262"/>
      <c r="J233" s="261">
        <v>1502.96</v>
      </c>
      <c r="K233" s="262"/>
      <c r="L233" s="261">
        <v>2726.03</v>
      </c>
      <c r="M233" s="262"/>
      <c r="N233" s="263">
        <v>3949.09</v>
      </c>
    </row>
    <row r="234" spans="1:14" ht="25.5" x14ac:dyDescent="0.25">
      <c r="A234" s="151"/>
      <c r="B234" s="190"/>
      <c r="C234" s="211" t="s">
        <v>499</v>
      </c>
      <c r="D234" s="211" t="s">
        <v>497</v>
      </c>
      <c r="E234" s="211" t="s">
        <v>500</v>
      </c>
      <c r="F234" s="212" t="s">
        <v>195</v>
      </c>
      <c r="G234" s="260"/>
      <c r="H234" s="261">
        <v>128.1</v>
      </c>
      <c r="I234" s="262"/>
      <c r="J234" s="261">
        <v>707.6</v>
      </c>
      <c r="K234" s="262"/>
      <c r="L234" s="261">
        <v>1678.2</v>
      </c>
      <c r="M234" s="262"/>
      <c r="N234" s="263">
        <v>2648.8</v>
      </c>
    </row>
    <row r="235" spans="1:14" ht="25.5" x14ac:dyDescent="0.25">
      <c r="A235" s="151"/>
      <c r="B235" s="190"/>
      <c r="C235" s="211" t="s">
        <v>501</v>
      </c>
      <c r="D235" s="211" t="s">
        <v>497</v>
      </c>
      <c r="E235" s="211" t="s">
        <v>502</v>
      </c>
      <c r="F235" s="212" t="s">
        <v>195</v>
      </c>
      <c r="G235" s="260"/>
      <c r="H235" s="261">
        <v>5790.38</v>
      </c>
      <c r="I235" s="262"/>
      <c r="J235" s="261">
        <v>9013.73</v>
      </c>
      <c r="K235" s="262"/>
      <c r="L235" s="261">
        <v>10026.870000000001</v>
      </c>
      <c r="M235" s="262"/>
      <c r="N235" s="263">
        <v>11040.01</v>
      </c>
    </row>
    <row r="236" spans="1:14" ht="25.5" x14ac:dyDescent="0.25">
      <c r="A236" s="151"/>
      <c r="B236" s="190"/>
      <c r="C236" s="211" t="s">
        <v>503</v>
      </c>
      <c r="D236" s="211" t="s">
        <v>497</v>
      </c>
      <c r="E236" s="211" t="s">
        <v>504</v>
      </c>
      <c r="F236" s="212" t="s">
        <v>195</v>
      </c>
      <c r="G236" s="260"/>
      <c r="H236" s="261">
        <v>1972.35</v>
      </c>
      <c r="I236" s="262"/>
      <c r="J236" s="261">
        <v>3381.09</v>
      </c>
      <c r="K236" s="262"/>
      <c r="L236" s="261">
        <v>6569.22</v>
      </c>
      <c r="M236" s="262"/>
      <c r="N236" s="263">
        <v>9757.34</v>
      </c>
    </row>
    <row r="237" spans="1:14" ht="25.5" x14ac:dyDescent="0.25">
      <c r="A237" s="151"/>
      <c r="B237" s="190"/>
      <c r="C237" s="211" t="s">
        <v>505</v>
      </c>
      <c r="D237" s="211" t="s">
        <v>497</v>
      </c>
      <c r="E237" s="211" t="s">
        <v>506</v>
      </c>
      <c r="F237" s="212" t="s">
        <v>195</v>
      </c>
      <c r="G237" s="260"/>
      <c r="H237" s="261">
        <v>53.71</v>
      </c>
      <c r="I237" s="262"/>
      <c r="J237" s="261">
        <v>53.71</v>
      </c>
      <c r="K237" s="262"/>
      <c r="L237" s="261">
        <v>834.87</v>
      </c>
      <c r="M237" s="262"/>
      <c r="N237" s="263">
        <v>1616.02</v>
      </c>
    </row>
    <row r="238" spans="1:14" ht="25.5" x14ac:dyDescent="0.25">
      <c r="A238" s="151"/>
      <c r="B238" s="190"/>
      <c r="C238" s="211" t="s">
        <v>507</v>
      </c>
      <c r="D238" s="211" t="s">
        <v>440</v>
      </c>
      <c r="E238" s="211" t="s">
        <v>441</v>
      </c>
      <c r="F238" s="212" t="s">
        <v>195</v>
      </c>
      <c r="G238" s="260"/>
      <c r="H238" s="261">
        <v>318.39999999999998</v>
      </c>
      <c r="I238" s="262"/>
      <c r="J238" s="261">
        <v>489.5</v>
      </c>
      <c r="K238" s="262"/>
      <c r="L238" s="261">
        <v>1744.75</v>
      </c>
      <c r="M238" s="262"/>
      <c r="N238" s="263">
        <v>3000</v>
      </c>
    </row>
    <row r="239" spans="1:14" ht="25.5" x14ac:dyDescent="0.25">
      <c r="A239" s="151"/>
      <c r="B239" s="190"/>
      <c r="C239" s="211" t="s">
        <v>508</v>
      </c>
      <c r="D239" s="211" t="s">
        <v>509</v>
      </c>
      <c r="E239" s="211" t="s">
        <v>510</v>
      </c>
      <c r="F239" s="212" t="s">
        <v>195</v>
      </c>
      <c r="G239" s="260"/>
      <c r="H239" s="261">
        <v>7364.99</v>
      </c>
      <c r="I239" s="262"/>
      <c r="J239" s="261">
        <v>11669.15</v>
      </c>
      <c r="K239" s="262"/>
      <c r="L239" s="261">
        <v>20039.68</v>
      </c>
      <c r="M239" s="262"/>
      <c r="N239" s="263">
        <v>28410.21</v>
      </c>
    </row>
    <row r="240" spans="1:14" ht="25.5" x14ac:dyDescent="0.25">
      <c r="A240" s="151"/>
      <c r="B240" s="190"/>
      <c r="C240" s="211" t="s">
        <v>511</v>
      </c>
      <c r="D240" s="211" t="s">
        <v>509</v>
      </c>
      <c r="E240" s="211" t="s">
        <v>510</v>
      </c>
      <c r="F240" s="212" t="s">
        <v>195</v>
      </c>
      <c r="G240" s="260"/>
      <c r="H240" s="261">
        <v>0</v>
      </c>
      <c r="I240" s="262"/>
      <c r="J240" s="261">
        <v>0</v>
      </c>
      <c r="K240" s="262"/>
      <c r="L240" s="261">
        <v>125</v>
      </c>
      <c r="M240" s="262"/>
      <c r="N240" s="263">
        <v>250</v>
      </c>
    </row>
    <row r="241" spans="1:14" ht="25.5" x14ac:dyDescent="0.25">
      <c r="A241" s="151"/>
      <c r="B241" s="190"/>
      <c r="C241" s="211" t="s">
        <v>512</v>
      </c>
      <c r="D241" s="211" t="s">
        <v>497</v>
      </c>
      <c r="E241" s="211" t="s">
        <v>504</v>
      </c>
      <c r="F241" s="212" t="s">
        <v>195</v>
      </c>
      <c r="G241" s="260"/>
      <c r="H241" s="261">
        <v>0</v>
      </c>
      <c r="I241" s="262"/>
      <c r="J241" s="261">
        <v>0</v>
      </c>
      <c r="K241" s="262"/>
      <c r="L241" s="261">
        <v>400</v>
      </c>
      <c r="M241" s="262"/>
      <c r="N241" s="263">
        <v>800</v>
      </c>
    </row>
    <row r="242" spans="1:14" ht="38.25" x14ac:dyDescent="0.25">
      <c r="A242" s="151"/>
      <c r="B242" s="190"/>
      <c r="C242" s="211" t="s">
        <v>513</v>
      </c>
      <c r="D242" s="211" t="s">
        <v>514</v>
      </c>
      <c r="E242" s="211" t="s">
        <v>515</v>
      </c>
      <c r="F242" s="212" t="s">
        <v>195</v>
      </c>
      <c r="G242" s="260"/>
      <c r="H242" s="261">
        <v>0</v>
      </c>
      <c r="I242" s="262"/>
      <c r="J242" s="261">
        <v>0</v>
      </c>
      <c r="K242" s="262"/>
      <c r="L242" s="261">
        <v>425</v>
      </c>
      <c r="M242" s="262"/>
      <c r="N242" s="263">
        <v>850</v>
      </c>
    </row>
    <row r="243" spans="1:14" ht="25.5" x14ac:dyDescent="0.25">
      <c r="A243" s="151"/>
      <c r="B243" s="190"/>
      <c r="C243" s="211" t="s">
        <v>516</v>
      </c>
      <c r="D243" s="211" t="s">
        <v>509</v>
      </c>
      <c r="E243" s="211" t="s">
        <v>510</v>
      </c>
      <c r="F243" s="212" t="s">
        <v>195</v>
      </c>
      <c r="G243" s="260"/>
      <c r="H243" s="261">
        <v>0</v>
      </c>
      <c r="I243" s="262"/>
      <c r="J243" s="261">
        <v>0</v>
      </c>
      <c r="K243" s="262"/>
      <c r="L243" s="261">
        <v>300</v>
      </c>
      <c r="M243" s="262"/>
      <c r="N243" s="263">
        <v>600</v>
      </c>
    </row>
    <row r="244" spans="1:14" ht="25.5" x14ac:dyDescent="0.25">
      <c r="A244" s="151"/>
      <c r="B244" s="190"/>
      <c r="C244" s="211" t="s">
        <v>517</v>
      </c>
      <c r="D244" s="211" t="s">
        <v>497</v>
      </c>
      <c r="E244" s="211" t="s">
        <v>502</v>
      </c>
      <c r="F244" s="212" t="s">
        <v>195</v>
      </c>
      <c r="G244" s="260"/>
      <c r="H244" s="261">
        <v>59.49</v>
      </c>
      <c r="I244" s="262"/>
      <c r="J244" s="261">
        <v>83.2</v>
      </c>
      <c r="K244" s="262"/>
      <c r="L244" s="261">
        <v>777.15</v>
      </c>
      <c r="M244" s="262"/>
      <c r="N244" s="263">
        <v>1471.1</v>
      </c>
    </row>
    <row r="245" spans="1:14" ht="25.5" x14ac:dyDescent="0.25">
      <c r="A245" s="151"/>
      <c r="B245" s="190"/>
      <c r="C245" s="211" t="s">
        <v>518</v>
      </c>
      <c r="D245" s="211" t="s">
        <v>497</v>
      </c>
      <c r="E245" s="211" t="s">
        <v>504</v>
      </c>
      <c r="F245" s="212" t="s">
        <v>195</v>
      </c>
      <c r="G245" s="260"/>
      <c r="H245" s="261">
        <v>26.25</v>
      </c>
      <c r="I245" s="262"/>
      <c r="J245" s="261">
        <v>139.25</v>
      </c>
      <c r="K245" s="262"/>
      <c r="L245" s="261">
        <v>922.17</v>
      </c>
      <c r="M245" s="262"/>
      <c r="N245" s="263">
        <v>1705.08</v>
      </c>
    </row>
    <row r="246" spans="1:14" ht="25.5" x14ac:dyDescent="0.25">
      <c r="A246" s="151"/>
      <c r="B246" s="190"/>
      <c r="C246" s="211" t="s">
        <v>519</v>
      </c>
      <c r="D246" s="211" t="s">
        <v>449</v>
      </c>
      <c r="E246" s="211" t="s">
        <v>450</v>
      </c>
      <c r="F246" s="212" t="s">
        <v>195</v>
      </c>
      <c r="G246" s="260"/>
      <c r="H246" s="261">
        <v>1099.8399999999999</v>
      </c>
      <c r="I246" s="262"/>
      <c r="J246" s="261">
        <v>1099.8399999999999</v>
      </c>
      <c r="K246" s="262"/>
      <c r="L246" s="261">
        <v>1599.84</v>
      </c>
      <c r="M246" s="262"/>
      <c r="N246" s="263">
        <v>2099.84</v>
      </c>
    </row>
    <row r="247" spans="1:14" ht="25.5" x14ac:dyDescent="0.25">
      <c r="A247" s="151"/>
      <c r="B247" s="190"/>
      <c r="C247" s="211" t="s">
        <v>520</v>
      </c>
      <c r="D247" s="211" t="s">
        <v>477</v>
      </c>
      <c r="E247" s="211" t="s">
        <v>521</v>
      </c>
      <c r="F247" s="212" t="s">
        <v>195</v>
      </c>
      <c r="G247" s="260"/>
      <c r="H247" s="261">
        <v>0</v>
      </c>
      <c r="I247" s="262"/>
      <c r="J247" s="261">
        <v>0</v>
      </c>
      <c r="K247" s="262"/>
      <c r="L247" s="261">
        <v>285</v>
      </c>
      <c r="M247" s="262"/>
      <c r="N247" s="263">
        <v>570</v>
      </c>
    </row>
    <row r="248" spans="1:14" ht="25.5" x14ac:dyDescent="0.25">
      <c r="A248" s="151"/>
      <c r="B248" s="190"/>
      <c r="C248" s="211" t="s">
        <v>522</v>
      </c>
      <c r="D248" s="211" t="s">
        <v>440</v>
      </c>
      <c r="E248" s="211" t="s">
        <v>441</v>
      </c>
      <c r="F248" s="212" t="s">
        <v>195</v>
      </c>
      <c r="G248" s="260"/>
      <c r="H248" s="261">
        <v>0</v>
      </c>
      <c r="I248" s="262"/>
      <c r="J248" s="261">
        <v>0</v>
      </c>
      <c r="K248" s="262"/>
      <c r="L248" s="261">
        <v>150</v>
      </c>
      <c r="M248" s="262"/>
      <c r="N248" s="263">
        <v>300</v>
      </c>
    </row>
    <row r="249" spans="1:14" ht="25.5" x14ac:dyDescent="0.25">
      <c r="A249" s="151"/>
      <c r="B249" s="190"/>
      <c r="C249" s="211" t="s">
        <v>523</v>
      </c>
      <c r="D249" s="211" t="s">
        <v>440</v>
      </c>
      <c r="E249" s="211" t="s">
        <v>453</v>
      </c>
      <c r="F249" s="212" t="s">
        <v>195</v>
      </c>
      <c r="G249" s="260"/>
      <c r="H249" s="261">
        <v>0</v>
      </c>
      <c r="I249" s="262"/>
      <c r="J249" s="261">
        <v>109.8</v>
      </c>
      <c r="K249" s="262"/>
      <c r="L249" s="261">
        <v>304.89999999999998</v>
      </c>
      <c r="M249" s="262"/>
      <c r="N249" s="263">
        <v>500</v>
      </c>
    </row>
    <row r="250" spans="1:14" ht="51" x14ac:dyDescent="0.25">
      <c r="A250" s="151"/>
      <c r="B250" s="190"/>
      <c r="C250" s="211" t="s">
        <v>524</v>
      </c>
      <c r="D250" s="211" t="s">
        <v>468</v>
      </c>
      <c r="E250" s="211" t="s">
        <v>469</v>
      </c>
      <c r="F250" s="212" t="s">
        <v>195</v>
      </c>
      <c r="G250" s="260"/>
      <c r="H250" s="261">
        <v>0</v>
      </c>
      <c r="I250" s="262"/>
      <c r="J250" s="261">
        <v>0</v>
      </c>
      <c r="K250" s="262"/>
      <c r="L250" s="261">
        <v>4225</v>
      </c>
      <c r="M250" s="262"/>
      <c r="N250" s="263">
        <v>8450</v>
      </c>
    </row>
    <row r="251" spans="1:14" ht="25.5" x14ac:dyDescent="0.25">
      <c r="A251" s="151"/>
      <c r="B251" s="190"/>
      <c r="C251" s="211" t="s">
        <v>525</v>
      </c>
      <c r="D251" s="211" t="s">
        <v>440</v>
      </c>
      <c r="E251" s="211" t="s">
        <v>441</v>
      </c>
      <c r="F251" s="212" t="s">
        <v>195</v>
      </c>
      <c r="G251" s="260"/>
      <c r="H251" s="261">
        <v>0</v>
      </c>
      <c r="I251" s="262"/>
      <c r="J251" s="261">
        <v>28.8</v>
      </c>
      <c r="K251" s="262"/>
      <c r="L251" s="261">
        <v>664.4</v>
      </c>
      <c r="M251" s="262"/>
      <c r="N251" s="263">
        <v>1300</v>
      </c>
    </row>
    <row r="252" spans="1:14" ht="25.5" x14ac:dyDescent="0.25">
      <c r="A252" s="151"/>
      <c r="B252" s="190"/>
      <c r="C252" s="211" t="s">
        <v>526</v>
      </c>
      <c r="D252" s="211" t="s">
        <v>440</v>
      </c>
      <c r="E252" s="211" t="s">
        <v>453</v>
      </c>
      <c r="F252" s="212" t="s">
        <v>195</v>
      </c>
      <c r="G252" s="260"/>
      <c r="H252" s="261">
        <v>0</v>
      </c>
      <c r="I252" s="262"/>
      <c r="J252" s="261">
        <v>0</v>
      </c>
      <c r="K252" s="262"/>
      <c r="L252" s="261">
        <v>250</v>
      </c>
      <c r="M252" s="262"/>
      <c r="N252" s="263">
        <v>500</v>
      </c>
    </row>
    <row r="253" spans="1:14" ht="25.5" x14ac:dyDescent="0.25">
      <c r="A253" s="151"/>
      <c r="B253" s="190"/>
      <c r="C253" s="211" t="s">
        <v>527</v>
      </c>
      <c r="D253" s="211" t="s">
        <v>440</v>
      </c>
      <c r="E253" s="211" t="s">
        <v>528</v>
      </c>
      <c r="F253" s="212" t="s">
        <v>195</v>
      </c>
      <c r="G253" s="260"/>
      <c r="H253" s="261">
        <v>323.81</v>
      </c>
      <c r="I253" s="262"/>
      <c r="J253" s="261">
        <v>426.78</v>
      </c>
      <c r="K253" s="262"/>
      <c r="L253" s="261">
        <v>613.39</v>
      </c>
      <c r="M253" s="262"/>
      <c r="N253" s="263">
        <v>800</v>
      </c>
    </row>
    <row r="254" spans="1:14" ht="25.5" x14ac:dyDescent="0.25">
      <c r="A254" s="151"/>
      <c r="B254" s="190"/>
      <c r="C254" s="211" t="s">
        <v>529</v>
      </c>
      <c r="D254" s="211" t="s">
        <v>449</v>
      </c>
      <c r="E254" s="211" t="s">
        <v>450</v>
      </c>
      <c r="F254" s="212" t="s">
        <v>195</v>
      </c>
      <c r="G254" s="260"/>
      <c r="H254" s="261">
        <v>0</v>
      </c>
      <c r="I254" s="262"/>
      <c r="J254" s="261">
        <v>0</v>
      </c>
      <c r="K254" s="262"/>
      <c r="L254" s="261">
        <v>1185</v>
      </c>
      <c r="M254" s="262"/>
      <c r="N254" s="263">
        <v>2370</v>
      </c>
    </row>
    <row r="255" spans="1:14" ht="25.5" x14ac:dyDescent="0.25">
      <c r="A255" s="151"/>
      <c r="B255" s="190"/>
      <c r="C255" s="211" t="s">
        <v>530</v>
      </c>
      <c r="D255" s="211" t="s">
        <v>462</v>
      </c>
      <c r="E255" s="211" t="s">
        <v>463</v>
      </c>
      <c r="F255" s="212" t="s">
        <v>195</v>
      </c>
      <c r="G255" s="260"/>
      <c r="H255" s="261">
        <v>0</v>
      </c>
      <c r="I255" s="262"/>
      <c r="J255" s="261">
        <v>0</v>
      </c>
      <c r="K255" s="262"/>
      <c r="L255" s="261">
        <v>250</v>
      </c>
      <c r="M255" s="262"/>
      <c r="N255" s="263">
        <v>500</v>
      </c>
    </row>
    <row r="256" spans="1:14" ht="25.5" x14ac:dyDescent="0.25">
      <c r="A256" s="151"/>
      <c r="B256" s="190"/>
      <c r="C256" s="211" t="s">
        <v>531</v>
      </c>
      <c r="D256" s="211" t="s">
        <v>449</v>
      </c>
      <c r="E256" s="211" t="s">
        <v>495</v>
      </c>
      <c r="F256" s="212" t="s">
        <v>195</v>
      </c>
      <c r="G256" s="260"/>
      <c r="H256" s="261">
        <v>760</v>
      </c>
      <c r="I256" s="262"/>
      <c r="J256" s="261">
        <v>760</v>
      </c>
      <c r="K256" s="262"/>
      <c r="L256" s="261">
        <v>880</v>
      </c>
      <c r="M256" s="262"/>
      <c r="N256" s="263">
        <v>1000</v>
      </c>
    </row>
    <row r="257" spans="1:14" ht="25.5" x14ac:dyDescent="0.25">
      <c r="A257" s="151"/>
      <c r="B257" s="190"/>
      <c r="C257" s="211" t="s">
        <v>532</v>
      </c>
      <c r="D257" s="211" t="s">
        <v>449</v>
      </c>
      <c r="E257" s="211" t="s">
        <v>533</v>
      </c>
      <c r="F257" s="212" t="s">
        <v>195</v>
      </c>
      <c r="G257" s="260"/>
      <c r="H257" s="261">
        <v>0</v>
      </c>
      <c r="I257" s="262"/>
      <c r="J257" s="261">
        <v>1883.7</v>
      </c>
      <c r="K257" s="262"/>
      <c r="L257" s="261">
        <v>6153.87</v>
      </c>
      <c r="M257" s="262"/>
      <c r="N257" s="263">
        <v>10424.030000000001</v>
      </c>
    </row>
    <row r="258" spans="1:14" ht="25.5" x14ac:dyDescent="0.25">
      <c r="A258" s="151"/>
      <c r="B258" s="190"/>
      <c r="C258" s="211" t="s">
        <v>534</v>
      </c>
      <c r="D258" s="211" t="s">
        <v>486</v>
      </c>
      <c r="E258" s="211" t="s">
        <v>535</v>
      </c>
      <c r="F258" s="212" t="s">
        <v>195</v>
      </c>
      <c r="G258" s="260"/>
      <c r="H258" s="261">
        <v>0</v>
      </c>
      <c r="I258" s="262"/>
      <c r="J258" s="261">
        <v>10645.11</v>
      </c>
      <c r="K258" s="262"/>
      <c r="L258" s="261">
        <v>17846.87</v>
      </c>
      <c r="M258" s="262"/>
      <c r="N258" s="263">
        <v>25048.62</v>
      </c>
    </row>
    <row r="259" spans="1:14" ht="25.5" x14ac:dyDescent="0.25">
      <c r="A259" s="151"/>
      <c r="B259" s="190"/>
      <c r="C259" s="211" t="s">
        <v>536</v>
      </c>
      <c r="D259" s="211" t="s">
        <v>537</v>
      </c>
      <c r="E259" s="211" t="s">
        <v>538</v>
      </c>
      <c r="F259" s="212" t="s">
        <v>195</v>
      </c>
      <c r="G259" s="260"/>
      <c r="H259" s="261">
        <v>3255.74</v>
      </c>
      <c r="I259" s="262"/>
      <c r="J259" s="261">
        <v>4797.7</v>
      </c>
      <c r="K259" s="262"/>
      <c r="L259" s="261">
        <v>10063.540000000001</v>
      </c>
      <c r="M259" s="262"/>
      <c r="N259" s="263">
        <v>15329.38</v>
      </c>
    </row>
    <row r="260" spans="1:14" ht="25.5" x14ac:dyDescent="0.25">
      <c r="A260" s="151"/>
      <c r="B260" s="190"/>
      <c r="C260" s="211" t="s">
        <v>539</v>
      </c>
      <c r="D260" s="211" t="s">
        <v>486</v>
      </c>
      <c r="E260" s="211" t="s">
        <v>487</v>
      </c>
      <c r="F260" s="212" t="s">
        <v>195</v>
      </c>
      <c r="G260" s="260"/>
      <c r="H260" s="261">
        <v>854</v>
      </c>
      <c r="I260" s="262"/>
      <c r="J260" s="261">
        <v>854</v>
      </c>
      <c r="K260" s="262"/>
      <c r="L260" s="261">
        <v>927</v>
      </c>
      <c r="M260" s="262"/>
      <c r="N260" s="263">
        <v>1000</v>
      </c>
    </row>
    <row r="261" spans="1:14" ht="25.5" x14ac:dyDescent="0.25">
      <c r="A261" s="151"/>
      <c r="B261" s="190"/>
      <c r="C261" s="211" t="s">
        <v>540</v>
      </c>
      <c r="D261" s="211" t="s">
        <v>514</v>
      </c>
      <c r="E261" s="211" t="s">
        <v>515</v>
      </c>
      <c r="F261" s="212" t="s">
        <v>195</v>
      </c>
      <c r="G261" s="260"/>
      <c r="H261" s="261">
        <v>764.94</v>
      </c>
      <c r="I261" s="262"/>
      <c r="J261" s="261">
        <v>1529.88</v>
      </c>
      <c r="K261" s="262"/>
      <c r="L261" s="261">
        <v>2442.4299999999998</v>
      </c>
      <c r="M261" s="262"/>
      <c r="N261" s="263">
        <v>3354.98</v>
      </c>
    </row>
    <row r="262" spans="1:14" ht="38.25" x14ac:dyDescent="0.25">
      <c r="A262" s="151"/>
      <c r="B262" s="190"/>
      <c r="C262" s="211" t="s">
        <v>541</v>
      </c>
      <c r="D262" s="211" t="s">
        <v>509</v>
      </c>
      <c r="E262" s="211" t="s">
        <v>542</v>
      </c>
      <c r="F262" s="212" t="s">
        <v>195</v>
      </c>
      <c r="G262" s="260"/>
      <c r="H262" s="261">
        <v>490.44</v>
      </c>
      <c r="I262" s="262"/>
      <c r="J262" s="261">
        <v>490.44</v>
      </c>
      <c r="K262" s="262"/>
      <c r="L262" s="261">
        <v>495.22</v>
      </c>
      <c r="M262" s="262"/>
      <c r="N262" s="263">
        <v>500</v>
      </c>
    </row>
    <row r="263" spans="1:14" ht="25.5" x14ac:dyDescent="0.25">
      <c r="A263" s="151"/>
      <c r="B263" s="190"/>
      <c r="C263" s="211" t="s">
        <v>543</v>
      </c>
      <c r="D263" s="211" t="s">
        <v>537</v>
      </c>
      <c r="E263" s="211" t="s">
        <v>544</v>
      </c>
      <c r="F263" s="212" t="s">
        <v>195</v>
      </c>
      <c r="G263" s="260"/>
      <c r="H263" s="261">
        <v>637.54999999999995</v>
      </c>
      <c r="I263" s="262"/>
      <c r="J263" s="261">
        <v>1398.04</v>
      </c>
      <c r="K263" s="262"/>
      <c r="L263" s="261">
        <v>1838.26</v>
      </c>
      <c r="M263" s="262"/>
      <c r="N263" s="263">
        <v>2278.48</v>
      </c>
    </row>
    <row r="264" spans="1:14" ht="25.5" x14ac:dyDescent="0.25">
      <c r="A264" s="151"/>
      <c r="B264" s="190"/>
      <c r="C264" s="211" t="s">
        <v>545</v>
      </c>
      <c r="D264" s="211" t="s">
        <v>449</v>
      </c>
      <c r="E264" s="211" t="s">
        <v>546</v>
      </c>
      <c r="F264" s="212" t="s">
        <v>195</v>
      </c>
      <c r="G264" s="260"/>
      <c r="H264" s="261">
        <v>0</v>
      </c>
      <c r="I264" s="262"/>
      <c r="J264" s="261">
        <v>0</v>
      </c>
      <c r="K264" s="262"/>
      <c r="L264" s="261">
        <v>150</v>
      </c>
      <c r="M264" s="262"/>
      <c r="N264" s="263">
        <v>300</v>
      </c>
    </row>
    <row r="265" spans="1:14" ht="25.5" x14ac:dyDescent="0.25">
      <c r="A265" s="151"/>
      <c r="B265" s="190"/>
      <c r="C265" s="211" t="s">
        <v>547</v>
      </c>
      <c r="D265" s="211" t="s">
        <v>468</v>
      </c>
      <c r="E265" s="211" t="s">
        <v>548</v>
      </c>
      <c r="F265" s="212" t="s">
        <v>195</v>
      </c>
      <c r="G265" s="260"/>
      <c r="H265" s="261">
        <v>0</v>
      </c>
      <c r="I265" s="262"/>
      <c r="J265" s="261">
        <v>209.24</v>
      </c>
      <c r="K265" s="262"/>
      <c r="L265" s="261">
        <v>2604.62</v>
      </c>
      <c r="M265" s="262"/>
      <c r="N265" s="263">
        <v>5000</v>
      </c>
    </row>
    <row r="266" spans="1:14" ht="25.5" x14ac:dyDescent="0.25">
      <c r="A266" s="151"/>
      <c r="B266" s="190"/>
      <c r="C266" s="211" t="s">
        <v>549</v>
      </c>
      <c r="D266" s="211" t="s">
        <v>468</v>
      </c>
      <c r="E266" s="211" t="s">
        <v>469</v>
      </c>
      <c r="F266" s="212" t="s">
        <v>195</v>
      </c>
      <c r="G266" s="260"/>
      <c r="H266" s="261">
        <v>507.52</v>
      </c>
      <c r="I266" s="262"/>
      <c r="J266" s="261">
        <v>507.52</v>
      </c>
      <c r="K266" s="262"/>
      <c r="L266" s="261">
        <v>1507.52</v>
      </c>
      <c r="M266" s="262"/>
      <c r="N266" s="263">
        <v>2507.52</v>
      </c>
    </row>
    <row r="267" spans="1:14" ht="25.5" x14ac:dyDescent="0.25">
      <c r="A267" s="151"/>
      <c r="B267" s="190"/>
      <c r="C267" s="211" t="s">
        <v>550</v>
      </c>
      <c r="D267" s="211" t="s">
        <v>440</v>
      </c>
      <c r="E267" s="211" t="s">
        <v>441</v>
      </c>
      <c r="F267" s="212" t="s">
        <v>195</v>
      </c>
      <c r="G267" s="260"/>
      <c r="H267" s="261">
        <v>569.1</v>
      </c>
      <c r="I267" s="262"/>
      <c r="J267" s="261">
        <v>569.1</v>
      </c>
      <c r="K267" s="262"/>
      <c r="L267" s="261">
        <v>734.55</v>
      </c>
      <c r="M267" s="262"/>
      <c r="N267" s="263">
        <v>900</v>
      </c>
    </row>
    <row r="268" spans="1:14" ht="38.25" x14ac:dyDescent="0.25">
      <c r="A268" s="151"/>
      <c r="B268" s="190"/>
      <c r="C268" s="211" t="s">
        <v>551</v>
      </c>
      <c r="D268" s="211" t="s">
        <v>440</v>
      </c>
      <c r="E268" s="211" t="s">
        <v>441</v>
      </c>
      <c r="F268" s="212" t="s">
        <v>195</v>
      </c>
      <c r="G268" s="260"/>
      <c r="H268" s="261">
        <v>0</v>
      </c>
      <c r="I268" s="262"/>
      <c r="J268" s="261">
        <v>143.81</v>
      </c>
      <c r="K268" s="262"/>
      <c r="L268" s="261">
        <v>171.91</v>
      </c>
      <c r="M268" s="262"/>
      <c r="N268" s="263">
        <v>200</v>
      </c>
    </row>
    <row r="269" spans="1:14" ht="25.5" x14ac:dyDescent="0.25">
      <c r="A269" s="151"/>
      <c r="B269" s="190"/>
      <c r="C269" s="211" t="s">
        <v>552</v>
      </c>
      <c r="D269" s="211" t="s">
        <v>440</v>
      </c>
      <c r="E269" s="211" t="s">
        <v>553</v>
      </c>
      <c r="F269" s="212" t="s">
        <v>195</v>
      </c>
      <c r="G269" s="260"/>
      <c r="H269" s="261">
        <v>0</v>
      </c>
      <c r="I269" s="262"/>
      <c r="J269" s="261">
        <v>59.8</v>
      </c>
      <c r="K269" s="262"/>
      <c r="L269" s="261">
        <v>104.9</v>
      </c>
      <c r="M269" s="262"/>
      <c r="N269" s="263">
        <v>150</v>
      </c>
    </row>
    <row r="270" spans="1:14" ht="38.25" x14ac:dyDescent="0.25">
      <c r="A270" s="151"/>
      <c r="B270" s="190"/>
      <c r="C270" s="211" t="s">
        <v>554</v>
      </c>
      <c r="D270" s="211" t="s">
        <v>449</v>
      </c>
      <c r="E270" s="211" t="s">
        <v>450</v>
      </c>
      <c r="F270" s="212" t="s">
        <v>195</v>
      </c>
      <c r="G270" s="260"/>
      <c r="H270" s="261">
        <v>761.28</v>
      </c>
      <c r="I270" s="262"/>
      <c r="J270" s="261">
        <v>761.28</v>
      </c>
      <c r="K270" s="262"/>
      <c r="L270" s="261">
        <v>1711.28</v>
      </c>
      <c r="M270" s="262"/>
      <c r="N270" s="263">
        <v>2661.28</v>
      </c>
    </row>
    <row r="271" spans="1:14" ht="38.25" x14ac:dyDescent="0.25">
      <c r="A271" s="151"/>
      <c r="B271" s="190"/>
      <c r="C271" s="211" t="s">
        <v>555</v>
      </c>
      <c r="D271" s="211" t="s">
        <v>457</v>
      </c>
      <c r="E271" s="211" t="s">
        <v>458</v>
      </c>
      <c r="F271" s="212" t="s">
        <v>195</v>
      </c>
      <c r="G271" s="260"/>
      <c r="H271" s="261">
        <v>0</v>
      </c>
      <c r="I271" s="262"/>
      <c r="J271" s="261">
        <v>0</v>
      </c>
      <c r="K271" s="262"/>
      <c r="L271" s="261">
        <v>1000</v>
      </c>
      <c r="M271" s="262"/>
      <c r="N271" s="263">
        <v>2000</v>
      </c>
    </row>
    <row r="272" spans="1:14" ht="25.5" x14ac:dyDescent="0.25">
      <c r="A272" s="151"/>
      <c r="B272" s="190"/>
      <c r="C272" s="211" t="s">
        <v>556</v>
      </c>
      <c r="D272" s="211" t="s">
        <v>490</v>
      </c>
      <c r="E272" s="211" t="s">
        <v>491</v>
      </c>
      <c r="F272" s="212" t="s">
        <v>195</v>
      </c>
      <c r="G272" s="260"/>
      <c r="H272" s="261">
        <v>289.5</v>
      </c>
      <c r="I272" s="262"/>
      <c r="J272" s="261">
        <v>753.57</v>
      </c>
      <c r="K272" s="262"/>
      <c r="L272" s="261">
        <v>9804.73</v>
      </c>
      <c r="M272" s="262"/>
      <c r="N272" s="263">
        <v>18855.88</v>
      </c>
    </row>
    <row r="273" spans="1:14" ht="25.5" x14ac:dyDescent="0.25">
      <c r="A273" s="151"/>
      <c r="B273" s="190"/>
      <c r="C273" s="211" t="s">
        <v>557</v>
      </c>
      <c r="D273" s="211" t="s">
        <v>440</v>
      </c>
      <c r="E273" s="211" t="s">
        <v>441</v>
      </c>
      <c r="F273" s="212" t="s">
        <v>195</v>
      </c>
      <c r="G273" s="260"/>
      <c r="H273" s="261">
        <v>0</v>
      </c>
      <c r="I273" s="262"/>
      <c r="J273" s="261">
        <v>5.9</v>
      </c>
      <c r="K273" s="262"/>
      <c r="L273" s="261">
        <v>702.95</v>
      </c>
      <c r="M273" s="262"/>
      <c r="N273" s="263">
        <v>1400</v>
      </c>
    </row>
    <row r="274" spans="1:14" ht="25.5" x14ac:dyDescent="0.25">
      <c r="A274" s="151"/>
      <c r="B274" s="190"/>
      <c r="C274" s="211" t="s">
        <v>558</v>
      </c>
      <c r="D274" s="211" t="s">
        <v>440</v>
      </c>
      <c r="E274" s="211" t="s">
        <v>559</v>
      </c>
      <c r="F274" s="212" t="s">
        <v>195</v>
      </c>
      <c r="G274" s="260"/>
      <c r="H274" s="261">
        <v>51.56</v>
      </c>
      <c r="I274" s="262"/>
      <c r="J274" s="261">
        <v>237.31</v>
      </c>
      <c r="K274" s="262"/>
      <c r="L274" s="261">
        <v>669.15</v>
      </c>
      <c r="M274" s="262"/>
      <c r="N274" s="263">
        <v>1100.98</v>
      </c>
    </row>
    <row r="275" spans="1:14" ht="25.5" x14ac:dyDescent="0.25">
      <c r="A275" s="151"/>
      <c r="B275" s="190"/>
      <c r="C275" s="211" t="s">
        <v>560</v>
      </c>
      <c r="D275" s="211" t="s">
        <v>440</v>
      </c>
      <c r="E275" s="211" t="s">
        <v>453</v>
      </c>
      <c r="F275" s="212" t="s">
        <v>195</v>
      </c>
      <c r="G275" s="260"/>
      <c r="H275" s="261">
        <v>0</v>
      </c>
      <c r="I275" s="262"/>
      <c r="J275" s="261">
        <v>0</v>
      </c>
      <c r="K275" s="262"/>
      <c r="L275" s="261">
        <v>250</v>
      </c>
      <c r="M275" s="262"/>
      <c r="N275" s="263">
        <v>500</v>
      </c>
    </row>
    <row r="276" spans="1:14" ht="25.5" x14ac:dyDescent="0.25">
      <c r="A276" s="151"/>
      <c r="B276" s="190"/>
      <c r="C276" s="211" t="s">
        <v>561</v>
      </c>
      <c r="D276" s="211" t="s">
        <v>440</v>
      </c>
      <c r="E276" s="211" t="s">
        <v>553</v>
      </c>
      <c r="F276" s="212" t="s">
        <v>195</v>
      </c>
      <c r="G276" s="260"/>
      <c r="H276" s="261">
        <v>1899.05</v>
      </c>
      <c r="I276" s="262"/>
      <c r="J276" s="261">
        <v>1899.05</v>
      </c>
      <c r="K276" s="262"/>
      <c r="L276" s="261">
        <v>2899.05</v>
      </c>
      <c r="M276" s="262"/>
      <c r="N276" s="263">
        <v>3899.05</v>
      </c>
    </row>
    <row r="277" spans="1:14" ht="25.5" x14ac:dyDescent="0.25">
      <c r="A277" s="151"/>
      <c r="B277" s="190"/>
      <c r="C277" s="211" t="s">
        <v>562</v>
      </c>
      <c r="D277" s="211" t="s">
        <v>440</v>
      </c>
      <c r="E277" s="211" t="s">
        <v>441</v>
      </c>
      <c r="F277" s="212" t="s">
        <v>195</v>
      </c>
      <c r="G277" s="260"/>
      <c r="H277" s="261">
        <v>0</v>
      </c>
      <c r="I277" s="262"/>
      <c r="J277" s="261">
        <v>0</v>
      </c>
      <c r="K277" s="262"/>
      <c r="L277" s="261">
        <v>100</v>
      </c>
      <c r="M277" s="262"/>
      <c r="N277" s="263">
        <v>200</v>
      </c>
    </row>
    <row r="278" spans="1:14" ht="25.5" x14ac:dyDescent="0.25">
      <c r="A278" s="151"/>
      <c r="B278" s="190"/>
      <c r="C278" s="211" t="s">
        <v>563</v>
      </c>
      <c r="D278" s="211" t="s">
        <v>564</v>
      </c>
      <c r="E278" s="211" t="s">
        <v>565</v>
      </c>
      <c r="F278" s="212" t="s">
        <v>195</v>
      </c>
      <c r="G278" s="260"/>
      <c r="H278" s="261">
        <v>3302</v>
      </c>
      <c r="I278" s="262"/>
      <c r="J278" s="261">
        <v>3302</v>
      </c>
      <c r="K278" s="262"/>
      <c r="L278" s="261">
        <v>8651</v>
      </c>
      <c r="M278" s="262"/>
      <c r="N278" s="263">
        <v>14000</v>
      </c>
    </row>
    <row r="279" spans="1:14" ht="25.5" x14ac:dyDescent="0.25">
      <c r="A279" s="151"/>
      <c r="B279" s="190"/>
      <c r="C279" s="211" t="s">
        <v>566</v>
      </c>
      <c r="D279" s="211" t="s">
        <v>449</v>
      </c>
      <c r="E279" s="211" t="s">
        <v>450</v>
      </c>
      <c r="F279" s="212" t="s">
        <v>195</v>
      </c>
      <c r="G279" s="260"/>
      <c r="H279" s="261">
        <v>0</v>
      </c>
      <c r="I279" s="262"/>
      <c r="J279" s="261">
        <v>0</v>
      </c>
      <c r="K279" s="262"/>
      <c r="L279" s="261">
        <v>250</v>
      </c>
      <c r="M279" s="262"/>
      <c r="N279" s="263">
        <v>500</v>
      </c>
    </row>
    <row r="280" spans="1:14" ht="38.25" x14ac:dyDescent="0.25">
      <c r="A280" s="151"/>
      <c r="B280" s="190"/>
      <c r="C280" s="211" t="s">
        <v>567</v>
      </c>
      <c r="D280" s="211" t="s">
        <v>497</v>
      </c>
      <c r="E280" s="211" t="s">
        <v>568</v>
      </c>
      <c r="F280" s="212" t="s">
        <v>195</v>
      </c>
      <c r="G280" s="260"/>
      <c r="H280" s="261">
        <v>2013.97</v>
      </c>
      <c r="I280" s="262"/>
      <c r="J280" s="261">
        <v>2297.3000000000002</v>
      </c>
      <c r="K280" s="262"/>
      <c r="L280" s="261">
        <v>3166.61</v>
      </c>
      <c r="M280" s="262"/>
      <c r="N280" s="263">
        <v>4035.91</v>
      </c>
    </row>
    <row r="281" spans="1:14" ht="25.5" x14ac:dyDescent="0.25">
      <c r="A281" s="151"/>
      <c r="B281" s="190"/>
      <c r="C281" s="211" t="s">
        <v>569</v>
      </c>
      <c r="D281" s="211" t="s">
        <v>537</v>
      </c>
      <c r="E281" s="211" t="s">
        <v>544</v>
      </c>
      <c r="F281" s="212" t="s">
        <v>195</v>
      </c>
      <c r="G281" s="260"/>
      <c r="H281" s="261">
        <v>0</v>
      </c>
      <c r="I281" s="262"/>
      <c r="J281" s="261">
        <v>0</v>
      </c>
      <c r="K281" s="262"/>
      <c r="L281" s="261">
        <v>200</v>
      </c>
      <c r="M281" s="262"/>
      <c r="N281" s="263">
        <v>400</v>
      </c>
    </row>
    <row r="282" spans="1:14" ht="38.25" x14ac:dyDescent="0.25">
      <c r="A282" s="151"/>
      <c r="B282" s="190"/>
      <c r="C282" s="211" t="s">
        <v>570</v>
      </c>
      <c r="D282" s="211" t="s">
        <v>509</v>
      </c>
      <c r="E282" s="211" t="s">
        <v>571</v>
      </c>
      <c r="F282" s="212" t="s">
        <v>195</v>
      </c>
      <c r="G282" s="260"/>
      <c r="H282" s="261">
        <v>475.8</v>
      </c>
      <c r="I282" s="262"/>
      <c r="J282" s="261">
        <v>475.8</v>
      </c>
      <c r="K282" s="262"/>
      <c r="L282" s="261">
        <v>2038.2</v>
      </c>
      <c r="M282" s="262"/>
      <c r="N282" s="263">
        <v>3600.6</v>
      </c>
    </row>
    <row r="283" spans="1:14" x14ac:dyDescent="0.25">
      <c r="A283" s="151"/>
      <c r="B283" s="190"/>
      <c r="C283" s="211" t="s">
        <v>572</v>
      </c>
      <c r="D283" s="211" t="s">
        <v>449</v>
      </c>
      <c r="E283" s="211" t="s">
        <v>450</v>
      </c>
      <c r="F283" s="212" t="s">
        <v>195</v>
      </c>
      <c r="G283" s="260"/>
      <c r="H283" s="261">
        <v>52.92</v>
      </c>
      <c r="I283" s="262"/>
      <c r="J283" s="261">
        <v>500.44</v>
      </c>
      <c r="K283" s="262"/>
      <c r="L283" s="261">
        <v>927.06</v>
      </c>
      <c r="M283" s="262"/>
      <c r="N283" s="263">
        <v>1353.67</v>
      </c>
    </row>
    <row r="284" spans="1:14" ht="25.5" x14ac:dyDescent="0.25">
      <c r="A284" s="151"/>
      <c r="B284" s="190"/>
      <c r="C284" s="211" t="s">
        <v>573</v>
      </c>
      <c r="D284" s="211" t="s">
        <v>574</v>
      </c>
      <c r="E284" s="211" t="s">
        <v>575</v>
      </c>
      <c r="F284" s="212" t="s">
        <v>195</v>
      </c>
      <c r="G284" s="260"/>
      <c r="H284" s="261">
        <v>0</v>
      </c>
      <c r="I284" s="262"/>
      <c r="J284" s="261">
        <v>0</v>
      </c>
      <c r="K284" s="262"/>
      <c r="L284" s="261">
        <v>50</v>
      </c>
      <c r="M284" s="262"/>
      <c r="N284" s="263">
        <v>100</v>
      </c>
    </row>
    <row r="285" spans="1:14" ht="25.5" x14ac:dyDescent="0.25">
      <c r="A285" s="151"/>
      <c r="B285" s="190"/>
      <c r="C285" s="211" t="s">
        <v>576</v>
      </c>
      <c r="D285" s="211" t="s">
        <v>449</v>
      </c>
      <c r="E285" s="211" t="s">
        <v>450</v>
      </c>
      <c r="F285" s="212" t="s">
        <v>195</v>
      </c>
      <c r="G285" s="260"/>
      <c r="H285" s="261">
        <v>0</v>
      </c>
      <c r="I285" s="262"/>
      <c r="J285" s="261">
        <v>0</v>
      </c>
      <c r="K285" s="262"/>
      <c r="L285" s="261">
        <v>250</v>
      </c>
      <c r="M285" s="262"/>
      <c r="N285" s="263">
        <v>500</v>
      </c>
    </row>
    <row r="286" spans="1:14" ht="38.25" x14ac:dyDescent="0.25">
      <c r="A286" s="151"/>
      <c r="B286" s="190"/>
      <c r="C286" s="211" t="s">
        <v>577</v>
      </c>
      <c r="D286" s="211" t="s">
        <v>509</v>
      </c>
      <c r="E286" s="211" t="s">
        <v>578</v>
      </c>
      <c r="F286" s="212" t="s">
        <v>195</v>
      </c>
      <c r="G286" s="260"/>
      <c r="H286" s="261">
        <v>0</v>
      </c>
      <c r="I286" s="262"/>
      <c r="J286" s="261">
        <v>0</v>
      </c>
      <c r="K286" s="262"/>
      <c r="L286" s="261">
        <v>500</v>
      </c>
      <c r="M286" s="262"/>
      <c r="N286" s="263">
        <v>1000</v>
      </c>
    </row>
    <row r="287" spans="1:14" ht="25.5" x14ac:dyDescent="0.25">
      <c r="A287" s="151"/>
      <c r="B287" s="190"/>
      <c r="C287" s="211" t="s">
        <v>579</v>
      </c>
      <c r="D287" s="211" t="s">
        <v>514</v>
      </c>
      <c r="E287" s="211" t="s">
        <v>580</v>
      </c>
      <c r="F287" s="212" t="s">
        <v>195</v>
      </c>
      <c r="G287" s="260"/>
      <c r="H287" s="261">
        <v>11589.98</v>
      </c>
      <c r="I287" s="262"/>
      <c r="J287" s="261">
        <v>23179.96</v>
      </c>
      <c r="K287" s="262"/>
      <c r="L287" s="261">
        <v>38605.4</v>
      </c>
      <c r="M287" s="262"/>
      <c r="N287" s="263">
        <v>54030.83</v>
      </c>
    </row>
    <row r="288" spans="1:14" ht="25.5" x14ac:dyDescent="0.25">
      <c r="A288" s="151"/>
      <c r="B288" s="190"/>
      <c r="C288" s="211" t="s">
        <v>581</v>
      </c>
      <c r="D288" s="211" t="s">
        <v>449</v>
      </c>
      <c r="E288" s="211" t="s">
        <v>296</v>
      </c>
      <c r="F288" s="212" t="s">
        <v>195</v>
      </c>
      <c r="G288" s="260"/>
      <c r="H288" s="261">
        <v>3564.88</v>
      </c>
      <c r="I288" s="262"/>
      <c r="J288" s="261">
        <v>3564.88</v>
      </c>
      <c r="K288" s="262"/>
      <c r="L288" s="261">
        <v>12623.24</v>
      </c>
      <c r="M288" s="262"/>
      <c r="N288" s="263">
        <v>21681.599999999999</v>
      </c>
    </row>
    <row r="289" spans="1:14" ht="25.5" x14ac:dyDescent="0.25">
      <c r="A289" s="151"/>
      <c r="B289" s="190"/>
      <c r="C289" s="211" t="s">
        <v>582</v>
      </c>
      <c r="D289" s="211" t="s">
        <v>509</v>
      </c>
      <c r="E289" s="211" t="s">
        <v>583</v>
      </c>
      <c r="F289" s="212" t="s">
        <v>195</v>
      </c>
      <c r="G289" s="260"/>
      <c r="H289" s="261">
        <v>3660</v>
      </c>
      <c r="I289" s="262"/>
      <c r="J289" s="261">
        <v>5490</v>
      </c>
      <c r="K289" s="262"/>
      <c r="L289" s="261">
        <v>5660</v>
      </c>
      <c r="M289" s="262"/>
      <c r="N289" s="263">
        <v>5830</v>
      </c>
    </row>
    <row r="290" spans="1:14" ht="25.5" x14ac:dyDescent="0.25">
      <c r="A290" s="151"/>
      <c r="B290" s="190"/>
      <c r="C290" s="211" t="s">
        <v>584</v>
      </c>
      <c r="D290" s="211" t="s">
        <v>440</v>
      </c>
      <c r="E290" s="211" t="s">
        <v>441</v>
      </c>
      <c r="F290" s="212" t="s">
        <v>195</v>
      </c>
      <c r="G290" s="260"/>
      <c r="H290" s="261">
        <v>0</v>
      </c>
      <c r="I290" s="262"/>
      <c r="J290" s="261">
        <v>0</v>
      </c>
      <c r="K290" s="262"/>
      <c r="L290" s="261">
        <v>150</v>
      </c>
      <c r="M290" s="262"/>
      <c r="N290" s="263">
        <v>300</v>
      </c>
    </row>
    <row r="291" spans="1:14" ht="25.5" x14ac:dyDescent="0.25">
      <c r="A291" s="151"/>
      <c r="B291" s="190"/>
      <c r="C291" s="211" t="s">
        <v>585</v>
      </c>
      <c r="D291" s="211" t="s">
        <v>509</v>
      </c>
      <c r="E291" s="211" t="s">
        <v>510</v>
      </c>
      <c r="F291" s="212" t="s">
        <v>195</v>
      </c>
      <c r="G291" s="260"/>
      <c r="H291" s="261">
        <v>76.849999999999994</v>
      </c>
      <c r="I291" s="262"/>
      <c r="J291" s="261">
        <v>76.849999999999994</v>
      </c>
      <c r="K291" s="262"/>
      <c r="L291" s="261">
        <v>427.23</v>
      </c>
      <c r="M291" s="262"/>
      <c r="N291" s="263">
        <v>777.6</v>
      </c>
    </row>
    <row r="292" spans="1:14" ht="38.25" x14ac:dyDescent="0.25">
      <c r="A292" s="151"/>
      <c r="B292" s="190"/>
      <c r="C292" s="211" t="s">
        <v>586</v>
      </c>
      <c r="D292" s="211" t="s">
        <v>509</v>
      </c>
      <c r="E292" s="211" t="s">
        <v>510</v>
      </c>
      <c r="F292" s="212" t="s">
        <v>195</v>
      </c>
      <c r="G292" s="260"/>
      <c r="H292" s="261">
        <v>2565.33</v>
      </c>
      <c r="I292" s="262"/>
      <c r="J292" s="261">
        <v>2675.13</v>
      </c>
      <c r="K292" s="262"/>
      <c r="L292" s="261">
        <v>7451.59</v>
      </c>
      <c r="M292" s="262"/>
      <c r="N292" s="263">
        <v>12228.05</v>
      </c>
    </row>
    <row r="293" spans="1:14" ht="25.5" x14ac:dyDescent="0.25">
      <c r="A293" s="151"/>
      <c r="B293" s="190"/>
      <c r="C293" s="211" t="s">
        <v>587</v>
      </c>
      <c r="D293" s="211" t="s">
        <v>497</v>
      </c>
      <c r="E293" s="211" t="s">
        <v>502</v>
      </c>
      <c r="F293" s="212" t="s">
        <v>195</v>
      </c>
      <c r="G293" s="260"/>
      <c r="H293" s="261">
        <v>3007.56</v>
      </c>
      <c r="I293" s="262"/>
      <c r="J293" s="261">
        <v>5092.3599999999997</v>
      </c>
      <c r="K293" s="262"/>
      <c r="L293" s="261">
        <v>7123.64</v>
      </c>
      <c r="M293" s="262"/>
      <c r="N293" s="263">
        <v>9154.92</v>
      </c>
    </row>
    <row r="294" spans="1:14" ht="38.25" x14ac:dyDescent="0.25">
      <c r="A294" s="151"/>
      <c r="B294" s="190"/>
      <c r="C294" s="211" t="s">
        <v>588</v>
      </c>
      <c r="D294" s="211" t="s">
        <v>497</v>
      </c>
      <c r="E294" s="211" t="s">
        <v>504</v>
      </c>
      <c r="F294" s="212" t="s">
        <v>195</v>
      </c>
      <c r="G294" s="260"/>
      <c r="H294" s="261">
        <v>4748.79</v>
      </c>
      <c r="I294" s="262"/>
      <c r="J294" s="261">
        <v>7929.07</v>
      </c>
      <c r="K294" s="262"/>
      <c r="L294" s="261">
        <v>10074.950000000001</v>
      </c>
      <c r="M294" s="262"/>
      <c r="N294" s="263">
        <v>12220.83</v>
      </c>
    </row>
    <row r="295" spans="1:14" ht="25.5" x14ac:dyDescent="0.25">
      <c r="A295" s="151"/>
      <c r="B295" s="190"/>
      <c r="C295" s="211" t="s">
        <v>589</v>
      </c>
      <c r="D295" s="211" t="s">
        <v>497</v>
      </c>
      <c r="E295" s="211" t="s">
        <v>506</v>
      </c>
      <c r="F295" s="212" t="s">
        <v>195</v>
      </c>
      <c r="G295" s="260"/>
      <c r="H295" s="261">
        <v>247.09</v>
      </c>
      <c r="I295" s="262"/>
      <c r="J295" s="261">
        <v>341.2</v>
      </c>
      <c r="K295" s="262"/>
      <c r="L295" s="261">
        <v>670.6</v>
      </c>
      <c r="M295" s="262"/>
      <c r="N295" s="263">
        <v>1000</v>
      </c>
    </row>
    <row r="296" spans="1:14" ht="25.5" x14ac:dyDescent="0.25">
      <c r="A296" s="151"/>
      <c r="B296" s="190"/>
      <c r="C296" s="211" t="s">
        <v>590</v>
      </c>
      <c r="D296" s="211" t="s">
        <v>497</v>
      </c>
      <c r="E296" s="211" t="s">
        <v>498</v>
      </c>
      <c r="F296" s="212" t="s">
        <v>195</v>
      </c>
      <c r="G296" s="260"/>
      <c r="H296" s="261">
        <v>0</v>
      </c>
      <c r="I296" s="262"/>
      <c r="J296" s="261">
        <v>0</v>
      </c>
      <c r="K296" s="262"/>
      <c r="L296" s="261">
        <v>300</v>
      </c>
      <c r="M296" s="262"/>
      <c r="N296" s="263">
        <v>600</v>
      </c>
    </row>
    <row r="297" spans="1:14" ht="25.5" x14ac:dyDescent="0.25">
      <c r="A297" s="151"/>
      <c r="B297" s="190"/>
      <c r="C297" s="211" t="s">
        <v>591</v>
      </c>
      <c r="D297" s="211" t="s">
        <v>440</v>
      </c>
      <c r="E297" s="211" t="s">
        <v>441</v>
      </c>
      <c r="F297" s="212" t="s">
        <v>195</v>
      </c>
      <c r="G297" s="260"/>
      <c r="H297" s="261">
        <v>0</v>
      </c>
      <c r="I297" s="262"/>
      <c r="J297" s="261">
        <v>0</v>
      </c>
      <c r="K297" s="262"/>
      <c r="L297" s="261">
        <v>150</v>
      </c>
      <c r="M297" s="262"/>
      <c r="N297" s="263">
        <v>300</v>
      </c>
    </row>
    <row r="298" spans="1:14" ht="25.5" x14ac:dyDescent="0.25">
      <c r="A298" s="151"/>
      <c r="B298" s="190"/>
      <c r="C298" s="211" t="s">
        <v>592</v>
      </c>
      <c r="D298" s="211" t="s">
        <v>509</v>
      </c>
      <c r="E298" s="211" t="s">
        <v>510</v>
      </c>
      <c r="F298" s="212" t="s">
        <v>195</v>
      </c>
      <c r="G298" s="260"/>
      <c r="H298" s="261">
        <v>76.849999999999994</v>
      </c>
      <c r="I298" s="262"/>
      <c r="J298" s="261">
        <v>76.849999999999994</v>
      </c>
      <c r="K298" s="262"/>
      <c r="L298" s="261">
        <v>288.43</v>
      </c>
      <c r="M298" s="262"/>
      <c r="N298" s="263">
        <v>500</v>
      </c>
    </row>
    <row r="299" spans="1:14" ht="25.5" x14ac:dyDescent="0.25">
      <c r="A299" s="151"/>
      <c r="B299" s="190"/>
      <c r="C299" s="211" t="s">
        <v>593</v>
      </c>
      <c r="D299" s="211" t="s">
        <v>440</v>
      </c>
      <c r="E299" s="211" t="s">
        <v>441</v>
      </c>
      <c r="F299" s="212" t="s">
        <v>195</v>
      </c>
      <c r="G299" s="260"/>
      <c r="H299" s="261">
        <v>203.66</v>
      </c>
      <c r="I299" s="262"/>
      <c r="J299" s="261">
        <v>203.66</v>
      </c>
      <c r="K299" s="262"/>
      <c r="L299" s="261">
        <v>3453.66</v>
      </c>
      <c r="M299" s="262"/>
      <c r="N299" s="263">
        <v>6703.66</v>
      </c>
    </row>
    <row r="300" spans="1:14" ht="25.5" x14ac:dyDescent="0.25">
      <c r="A300" s="151"/>
      <c r="B300" s="190"/>
      <c r="C300" s="211" t="s">
        <v>594</v>
      </c>
      <c r="D300" s="211" t="s">
        <v>497</v>
      </c>
      <c r="E300" s="211" t="s">
        <v>498</v>
      </c>
      <c r="F300" s="212" t="s">
        <v>195</v>
      </c>
      <c r="G300" s="260"/>
      <c r="H300" s="261">
        <v>282.58999999999997</v>
      </c>
      <c r="I300" s="262"/>
      <c r="J300" s="261">
        <v>560.92999999999995</v>
      </c>
      <c r="K300" s="262"/>
      <c r="L300" s="261">
        <v>1078</v>
      </c>
      <c r="M300" s="262"/>
      <c r="N300" s="263">
        <v>1595.07</v>
      </c>
    </row>
    <row r="301" spans="1:14" ht="25.5" x14ac:dyDescent="0.25">
      <c r="A301" s="151"/>
      <c r="B301" s="190"/>
      <c r="C301" s="211" t="s">
        <v>595</v>
      </c>
      <c r="D301" s="211" t="s">
        <v>497</v>
      </c>
      <c r="E301" s="211" t="s">
        <v>502</v>
      </c>
      <c r="F301" s="212" t="s">
        <v>195</v>
      </c>
      <c r="G301" s="260"/>
      <c r="H301" s="261">
        <v>6388.63</v>
      </c>
      <c r="I301" s="262"/>
      <c r="J301" s="261">
        <v>11243.03</v>
      </c>
      <c r="K301" s="262"/>
      <c r="L301" s="261">
        <v>15698.18</v>
      </c>
      <c r="M301" s="262"/>
      <c r="N301" s="263">
        <v>20153.32</v>
      </c>
    </row>
    <row r="302" spans="1:14" ht="25.5" x14ac:dyDescent="0.25">
      <c r="A302" s="151"/>
      <c r="B302" s="190"/>
      <c r="C302" s="211" t="s">
        <v>596</v>
      </c>
      <c r="D302" s="211" t="s">
        <v>497</v>
      </c>
      <c r="E302" s="211" t="s">
        <v>504</v>
      </c>
      <c r="F302" s="212" t="s">
        <v>195</v>
      </c>
      <c r="G302" s="260"/>
      <c r="H302" s="261">
        <v>1491.72</v>
      </c>
      <c r="I302" s="262"/>
      <c r="J302" s="261">
        <v>2829.31</v>
      </c>
      <c r="K302" s="262"/>
      <c r="L302" s="261">
        <v>4046.45</v>
      </c>
      <c r="M302" s="262"/>
      <c r="N302" s="263">
        <v>5263.59</v>
      </c>
    </row>
    <row r="303" spans="1:14" ht="25.5" x14ac:dyDescent="0.25">
      <c r="A303" s="151"/>
      <c r="B303" s="190"/>
      <c r="C303" s="211" t="s">
        <v>597</v>
      </c>
      <c r="D303" s="211" t="s">
        <v>497</v>
      </c>
      <c r="E303" s="211" t="s">
        <v>506</v>
      </c>
      <c r="F303" s="212" t="s">
        <v>195</v>
      </c>
      <c r="G303" s="260"/>
      <c r="H303" s="261">
        <v>121.62</v>
      </c>
      <c r="I303" s="262"/>
      <c r="J303" s="261">
        <v>121.62</v>
      </c>
      <c r="K303" s="262"/>
      <c r="L303" s="261">
        <v>319.27999999999997</v>
      </c>
      <c r="M303" s="262"/>
      <c r="N303" s="263">
        <v>516.92999999999995</v>
      </c>
    </row>
    <row r="304" spans="1:14" ht="38.25" x14ac:dyDescent="0.25">
      <c r="A304" s="151"/>
      <c r="B304" s="190"/>
      <c r="C304" s="211" t="s">
        <v>598</v>
      </c>
      <c r="D304" s="211" t="s">
        <v>509</v>
      </c>
      <c r="E304" s="211" t="s">
        <v>510</v>
      </c>
      <c r="F304" s="212" t="s">
        <v>195</v>
      </c>
      <c r="G304" s="260"/>
      <c r="H304" s="261">
        <v>1388.05</v>
      </c>
      <c r="I304" s="262"/>
      <c r="J304" s="261">
        <v>1388.05</v>
      </c>
      <c r="K304" s="262"/>
      <c r="L304" s="261">
        <v>3002.65</v>
      </c>
      <c r="M304" s="262"/>
      <c r="N304" s="263">
        <v>4617.25</v>
      </c>
    </row>
    <row r="305" spans="1:14" ht="25.5" x14ac:dyDescent="0.25">
      <c r="A305" s="151"/>
      <c r="B305" s="190"/>
      <c r="C305" s="211" t="s">
        <v>599</v>
      </c>
      <c r="D305" s="211" t="s">
        <v>440</v>
      </c>
      <c r="E305" s="211" t="s">
        <v>441</v>
      </c>
      <c r="F305" s="212" t="s">
        <v>195</v>
      </c>
      <c r="G305" s="260"/>
      <c r="H305" s="261">
        <v>0</v>
      </c>
      <c r="I305" s="262"/>
      <c r="J305" s="261">
        <v>57.5</v>
      </c>
      <c r="K305" s="262"/>
      <c r="L305" s="261">
        <v>278.75</v>
      </c>
      <c r="M305" s="262"/>
      <c r="N305" s="263">
        <v>500</v>
      </c>
    </row>
    <row r="306" spans="1:14" ht="25.5" x14ac:dyDescent="0.25">
      <c r="A306" s="151"/>
      <c r="B306" s="190"/>
      <c r="C306" s="211" t="s">
        <v>600</v>
      </c>
      <c r="D306" s="211" t="s">
        <v>509</v>
      </c>
      <c r="E306" s="211" t="s">
        <v>510</v>
      </c>
      <c r="F306" s="212" t="s">
        <v>195</v>
      </c>
      <c r="G306" s="260"/>
      <c r="H306" s="261">
        <v>76.849999999999994</v>
      </c>
      <c r="I306" s="262"/>
      <c r="J306" s="261">
        <v>76.849999999999994</v>
      </c>
      <c r="K306" s="262"/>
      <c r="L306" s="261">
        <v>288.43</v>
      </c>
      <c r="M306" s="262"/>
      <c r="N306" s="263">
        <v>500</v>
      </c>
    </row>
    <row r="307" spans="1:14" ht="25.5" x14ac:dyDescent="0.25">
      <c r="A307" s="151"/>
      <c r="B307" s="190"/>
      <c r="C307" s="211" t="s">
        <v>601</v>
      </c>
      <c r="D307" s="211" t="s">
        <v>497</v>
      </c>
      <c r="E307" s="211" t="s">
        <v>498</v>
      </c>
      <c r="F307" s="212" t="s">
        <v>195</v>
      </c>
      <c r="G307" s="260"/>
      <c r="H307" s="261">
        <v>286.19</v>
      </c>
      <c r="I307" s="262"/>
      <c r="J307" s="261">
        <v>578.4</v>
      </c>
      <c r="K307" s="262"/>
      <c r="L307" s="261">
        <v>1136.52</v>
      </c>
      <c r="M307" s="262"/>
      <c r="N307" s="263">
        <v>1694.64</v>
      </c>
    </row>
    <row r="308" spans="1:14" ht="25.5" x14ac:dyDescent="0.25">
      <c r="A308" s="151"/>
      <c r="B308" s="190"/>
      <c r="C308" s="211" t="s">
        <v>602</v>
      </c>
      <c r="D308" s="211" t="s">
        <v>497</v>
      </c>
      <c r="E308" s="211" t="s">
        <v>502</v>
      </c>
      <c r="F308" s="212" t="s">
        <v>195</v>
      </c>
      <c r="G308" s="260"/>
      <c r="H308" s="261">
        <v>6264.69</v>
      </c>
      <c r="I308" s="262"/>
      <c r="J308" s="261">
        <v>11803.03</v>
      </c>
      <c r="K308" s="262"/>
      <c r="L308" s="261">
        <v>15523.45</v>
      </c>
      <c r="M308" s="262"/>
      <c r="N308" s="263">
        <v>19243.87</v>
      </c>
    </row>
    <row r="309" spans="1:14" ht="38.25" x14ac:dyDescent="0.25">
      <c r="A309" s="151"/>
      <c r="B309" s="190"/>
      <c r="C309" s="211" t="s">
        <v>603</v>
      </c>
      <c r="D309" s="211" t="s">
        <v>497</v>
      </c>
      <c r="E309" s="211" t="s">
        <v>504</v>
      </c>
      <c r="F309" s="212" t="s">
        <v>195</v>
      </c>
      <c r="G309" s="260"/>
      <c r="H309" s="261">
        <v>1762.68</v>
      </c>
      <c r="I309" s="262"/>
      <c r="J309" s="261">
        <v>3508.71</v>
      </c>
      <c r="K309" s="262"/>
      <c r="L309" s="261">
        <v>7918.56</v>
      </c>
      <c r="M309" s="262"/>
      <c r="N309" s="263">
        <v>12328.41</v>
      </c>
    </row>
    <row r="310" spans="1:14" ht="25.5" x14ac:dyDescent="0.25">
      <c r="A310" s="151"/>
      <c r="B310" s="190"/>
      <c r="C310" s="211" t="s">
        <v>604</v>
      </c>
      <c r="D310" s="211" t="s">
        <v>497</v>
      </c>
      <c r="E310" s="211" t="s">
        <v>506</v>
      </c>
      <c r="F310" s="212" t="s">
        <v>195</v>
      </c>
      <c r="G310" s="260"/>
      <c r="H310" s="261">
        <v>533.85</v>
      </c>
      <c r="I310" s="262"/>
      <c r="J310" s="261">
        <v>540.20000000000005</v>
      </c>
      <c r="K310" s="262"/>
      <c r="L310" s="261">
        <v>709.66</v>
      </c>
      <c r="M310" s="262"/>
      <c r="N310" s="263">
        <v>879.12</v>
      </c>
    </row>
    <row r="311" spans="1:14" ht="38.25" x14ac:dyDescent="0.25">
      <c r="A311" s="151"/>
      <c r="B311" s="190"/>
      <c r="C311" s="211" t="s">
        <v>605</v>
      </c>
      <c r="D311" s="211" t="s">
        <v>509</v>
      </c>
      <c r="E311" s="211" t="s">
        <v>510</v>
      </c>
      <c r="F311" s="212" t="s">
        <v>195</v>
      </c>
      <c r="G311" s="260"/>
      <c r="H311" s="261">
        <v>3199.75</v>
      </c>
      <c r="I311" s="262"/>
      <c r="J311" s="261">
        <v>3809.75</v>
      </c>
      <c r="K311" s="262"/>
      <c r="L311" s="261">
        <v>5355.95</v>
      </c>
      <c r="M311" s="262"/>
      <c r="N311" s="263">
        <v>6902.15</v>
      </c>
    </row>
    <row r="312" spans="1:14" ht="25.5" x14ac:dyDescent="0.25">
      <c r="A312" s="151"/>
      <c r="B312" s="190"/>
      <c r="C312" s="211" t="s">
        <v>606</v>
      </c>
      <c r="D312" s="211" t="s">
        <v>440</v>
      </c>
      <c r="E312" s="211" t="s">
        <v>441</v>
      </c>
      <c r="F312" s="212" t="s">
        <v>195</v>
      </c>
      <c r="G312" s="260"/>
      <c r="H312" s="261">
        <v>0</v>
      </c>
      <c r="I312" s="262"/>
      <c r="J312" s="261">
        <v>0</v>
      </c>
      <c r="K312" s="262"/>
      <c r="L312" s="261">
        <v>100</v>
      </c>
      <c r="M312" s="262"/>
      <c r="N312" s="263">
        <v>200</v>
      </c>
    </row>
    <row r="313" spans="1:14" ht="25.5" x14ac:dyDescent="0.25">
      <c r="A313" s="151"/>
      <c r="B313" s="190"/>
      <c r="C313" s="211" t="s">
        <v>607</v>
      </c>
      <c r="D313" s="211" t="s">
        <v>440</v>
      </c>
      <c r="E313" s="211" t="s">
        <v>441</v>
      </c>
      <c r="F313" s="212" t="s">
        <v>195</v>
      </c>
      <c r="G313" s="260"/>
      <c r="H313" s="261">
        <v>0</v>
      </c>
      <c r="I313" s="262"/>
      <c r="J313" s="261">
        <v>0</v>
      </c>
      <c r="K313" s="262"/>
      <c r="L313" s="261">
        <v>250</v>
      </c>
      <c r="M313" s="262"/>
      <c r="N313" s="263">
        <v>500</v>
      </c>
    </row>
    <row r="314" spans="1:14" ht="25.5" x14ac:dyDescent="0.25">
      <c r="A314" s="151"/>
      <c r="B314" s="190"/>
      <c r="C314" s="211" t="s">
        <v>608</v>
      </c>
      <c r="D314" s="211" t="s">
        <v>509</v>
      </c>
      <c r="E314" s="211" t="s">
        <v>510</v>
      </c>
      <c r="F314" s="212" t="s">
        <v>195</v>
      </c>
      <c r="G314" s="260"/>
      <c r="H314" s="261">
        <v>0</v>
      </c>
      <c r="I314" s="262"/>
      <c r="J314" s="261">
        <v>0</v>
      </c>
      <c r="K314" s="262"/>
      <c r="L314" s="261">
        <v>300</v>
      </c>
      <c r="M314" s="262"/>
      <c r="N314" s="263">
        <v>600</v>
      </c>
    </row>
    <row r="315" spans="1:14" ht="25.5" x14ac:dyDescent="0.25">
      <c r="A315" s="151"/>
      <c r="B315" s="190"/>
      <c r="C315" s="211" t="s">
        <v>609</v>
      </c>
      <c r="D315" s="211" t="s">
        <v>564</v>
      </c>
      <c r="E315" s="211" t="s">
        <v>610</v>
      </c>
      <c r="F315" s="212" t="s">
        <v>195</v>
      </c>
      <c r="G315" s="260"/>
      <c r="H315" s="261">
        <v>3244.04</v>
      </c>
      <c r="I315" s="262"/>
      <c r="J315" s="261">
        <v>14794.63</v>
      </c>
      <c r="K315" s="262"/>
      <c r="L315" s="261">
        <v>29076.43</v>
      </c>
      <c r="M315" s="262"/>
      <c r="N315" s="263">
        <v>43358.22</v>
      </c>
    </row>
    <row r="316" spans="1:14" ht="25.5" x14ac:dyDescent="0.25">
      <c r="A316" s="151"/>
      <c r="B316" s="190"/>
      <c r="C316" s="211" t="s">
        <v>611</v>
      </c>
      <c r="D316" s="211" t="s">
        <v>497</v>
      </c>
      <c r="E316" s="211" t="s">
        <v>502</v>
      </c>
      <c r="F316" s="212" t="s">
        <v>195</v>
      </c>
      <c r="G316" s="260"/>
      <c r="H316" s="261">
        <v>291.79000000000002</v>
      </c>
      <c r="I316" s="262"/>
      <c r="J316" s="261">
        <v>672.35</v>
      </c>
      <c r="K316" s="262"/>
      <c r="L316" s="261">
        <v>1656.64</v>
      </c>
      <c r="M316" s="262"/>
      <c r="N316" s="263">
        <v>2640.92</v>
      </c>
    </row>
    <row r="317" spans="1:14" ht="25.5" x14ac:dyDescent="0.25">
      <c r="A317" s="151"/>
      <c r="B317" s="190"/>
      <c r="C317" s="211" t="s">
        <v>612</v>
      </c>
      <c r="D317" s="211" t="s">
        <v>564</v>
      </c>
      <c r="E317" s="211" t="s">
        <v>610</v>
      </c>
      <c r="F317" s="212" t="s">
        <v>195</v>
      </c>
      <c r="G317" s="260"/>
      <c r="H317" s="261">
        <v>3990.35</v>
      </c>
      <c r="I317" s="262"/>
      <c r="J317" s="261">
        <v>7166.84</v>
      </c>
      <c r="K317" s="262"/>
      <c r="L317" s="261">
        <v>10633.15</v>
      </c>
      <c r="M317" s="262"/>
      <c r="N317" s="263">
        <v>14099.46</v>
      </c>
    </row>
    <row r="318" spans="1:14" ht="38.25" x14ac:dyDescent="0.25">
      <c r="A318" s="151"/>
      <c r="B318" s="190"/>
      <c r="C318" s="211" t="s">
        <v>613</v>
      </c>
      <c r="D318" s="211" t="s">
        <v>509</v>
      </c>
      <c r="E318" s="211" t="s">
        <v>510</v>
      </c>
      <c r="F318" s="212" t="s">
        <v>195</v>
      </c>
      <c r="G318" s="260"/>
      <c r="H318" s="261">
        <v>0</v>
      </c>
      <c r="I318" s="262"/>
      <c r="J318" s="261">
        <v>0</v>
      </c>
      <c r="K318" s="262"/>
      <c r="L318" s="261">
        <v>500</v>
      </c>
      <c r="M318" s="262"/>
      <c r="N318" s="263">
        <v>1000</v>
      </c>
    </row>
    <row r="319" spans="1:14" ht="25.5" x14ac:dyDescent="0.25">
      <c r="A319" s="151"/>
      <c r="B319" s="190"/>
      <c r="C319" s="211" t="s">
        <v>614</v>
      </c>
      <c r="D319" s="211" t="s">
        <v>440</v>
      </c>
      <c r="E319" s="211" t="s">
        <v>441</v>
      </c>
      <c r="F319" s="212" t="s">
        <v>195</v>
      </c>
      <c r="G319" s="260"/>
      <c r="H319" s="261">
        <v>0</v>
      </c>
      <c r="I319" s="262"/>
      <c r="J319" s="261">
        <v>0</v>
      </c>
      <c r="K319" s="262"/>
      <c r="L319" s="261">
        <v>500</v>
      </c>
      <c r="M319" s="262"/>
      <c r="N319" s="263">
        <v>1000</v>
      </c>
    </row>
    <row r="320" spans="1:14" ht="25.5" x14ac:dyDescent="0.25">
      <c r="A320" s="151"/>
      <c r="B320" s="190"/>
      <c r="C320" s="211" t="s">
        <v>615</v>
      </c>
      <c r="D320" s="211" t="s">
        <v>440</v>
      </c>
      <c r="E320" s="211" t="s">
        <v>441</v>
      </c>
      <c r="F320" s="212" t="s">
        <v>195</v>
      </c>
      <c r="G320" s="260"/>
      <c r="H320" s="261">
        <v>0</v>
      </c>
      <c r="I320" s="262"/>
      <c r="J320" s="261">
        <v>0</v>
      </c>
      <c r="K320" s="262"/>
      <c r="L320" s="261">
        <v>750</v>
      </c>
      <c r="M320" s="262"/>
      <c r="N320" s="263">
        <v>1500</v>
      </c>
    </row>
    <row r="321" spans="1:14" ht="25.5" x14ac:dyDescent="0.25">
      <c r="A321" s="151"/>
      <c r="B321" s="190"/>
      <c r="C321" s="211" t="s">
        <v>616</v>
      </c>
      <c r="D321" s="211" t="s">
        <v>477</v>
      </c>
      <c r="E321" s="211" t="s">
        <v>521</v>
      </c>
      <c r="F321" s="212" t="s">
        <v>195</v>
      </c>
      <c r="G321" s="260"/>
      <c r="H321" s="261">
        <v>0</v>
      </c>
      <c r="I321" s="262"/>
      <c r="J321" s="261">
        <v>50</v>
      </c>
      <c r="K321" s="262"/>
      <c r="L321" s="261">
        <v>525</v>
      </c>
      <c r="M321" s="262"/>
      <c r="N321" s="263">
        <v>1000</v>
      </c>
    </row>
    <row r="322" spans="1:14" ht="25.5" x14ac:dyDescent="0.25">
      <c r="A322" s="151"/>
      <c r="B322" s="190"/>
      <c r="C322" s="211" t="s">
        <v>617</v>
      </c>
      <c r="D322" s="211" t="s">
        <v>486</v>
      </c>
      <c r="E322" s="211" t="s">
        <v>618</v>
      </c>
      <c r="F322" s="212" t="s">
        <v>195</v>
      </c>
      <c r="G322" s="260"/>
      <c r="H322" s="261">
        <v>0</v>
      </c>
      <c r="I322" s="262"/>
      <c r="J322" s="261">
        <v>0</v>
      </c>
      <c r="K322" s="262"/>
      <c r="L322" s="261">
        <v>250</v>
      </c>
      <c r="M322" s="262"/>
      <c r="N322" s="263">
        <v>500</v>
      </c>
    </row>
    <row r="323" spans="1:14" ht="38.25" x14ac:dyDescent="0.25">
      <c r="A323" s="151"/>
      <c r="B323" s="190"/>
      <c r="C323" s="211" t="s">
        <v>619</v>
      </c>
      <c r="D323" s="211" t="s">
        <v>477</v>
      </c>
      <c r="E323" s="211" t="s">
        <v>521</v>
      </c>
      <c r="F323" s="212" t="s">
        <v>195</v>
      </c>
      <c r="G323" s="260"/>
      <c r="H323" s="261">
        <v>0</v>
      </c>
      <c r="I323" s="262"/>
      <c r="J323" s="261">
        <v>0</v>
      </c>
      <c r="K323" s="262"/>
      <c r="L323" s="261">
        <v>550</v>
      </c>
      <c r="M323" s="262"/>
      <c r="N323" s="263">
        <v>1100</v>
      </c>
    </row>
    <row r="324" spans="1:14" ht="63.75" x14ac:dyDescent="0.25">
      <c r="A324" s="151"/>
      <c r="B324" s="190"/>
      <c r="C324" s="211" t="s">
        <v>620</v>
      </c>
      <c r="D324" s="211" t="s">
        <v>477</v>
      </c>
      <c r="E324" s="211" t="s">
        <v>521</v>
      </c>
      <c r="F324" s="212" t="s">
        <v>195</v>
      </c>
      <c r="G324" s="260"/>
      <c r="H324" s="261">
        <v>12669.58</v>
      </c>
      <c r="I324" s="262"/>
      <c r="J324" s="261">
        <v>12669.58</v>
      </c>
      <c r="K324" s="262"/>
      <c r="L324" s="261">
        <v>12669.58</v>
      </c>
      <c r="M324" s="262"/>
      <c r="N324" s="263">
        <v>12669.58</v>
      </c>
    </row>
    <row r="325" spans="1:14" ht="25.5" x14ac:dyDescent="0.25">
      <c r="A325" s="151"/>
      <c r="B325" s="190"/>
      <c r="C325" s="211" t="s">
        <v>621</v>
      </c>
      <c r="D325" s="211" t="s">
        <v>497</v>
      </c>
      <c r="E325" s="211" t="s">
        <v>498</v>
      </c>
      <c r="F325" s="212" t="s">
        <v>195</v>
      </c>
      <c r="G325" s="260"/>
      <c r="H325" s="261">
        <v>274.5</v>
      </c>
      <c r="I325" s="262"/>
      <c r="J325" s="261">
        <v>549</v>
      </c>
      <c r="K325" s="262"/>
      <c r="L325" s="261">
        <v>1070.25</v>
      </c>
      <c r="M325" s="262"/>
      <c r="N325" s="263">
        <v>1591.5</v>
      </c>
    </row>
    <row r="326" spans="1:14" ht="25.5" x14ac:dyDescent="0.25">
      <c r="A326" s="151"/>
      <c r="B326" s="190"/>
      <c r="C326" s="211" t="s">
        <v>622</v>
      </c>
      <c r="D326" s="211" t="s">
        <v>497</v>
      </c>
      <c r="E326" s="211" t="s">
        <v>502</v>
      </c>
      <c r="F326" s="212" t="s">
        <v>195</v>
      </c>
      <c r="G326" s="260"/>
      <c r="H326" s="261">
        <v>2596.13</v>
      </c>
      <c r="I326" s="262"/>
      <c r="J326" s="261">
        <v>4525.2</v>
      </c>
      <c r="K326" s="262"/>
      <c r="L326" s="261">
        <v>5512.04</v>
      </c>
      <c r="M326" s="262"/>
      <c r="N326" s="263">
        <v>6498.87</v>
      </c>
    </row>
    <row r="327" spans="1:14" ht="25.5" x14ac:dyDescent="0.25">
      <c r="A327" s="151"/>
      <c r="B327" s="190"/>
      <c r="C327" s="211" t="s">
        <v>623</v>
      </c>
      <c r="D327" s="211" t="s">
        <v>497</v>
      </c>
      <c r="E327" s="211" t="s">
        <v>504</v>
      </c>
      <c r="F327" s="212" t="s">
        <v>195</v>
      </c>
      <c r="G327" s="260"/>
      <c r="H327" s="261">
        <v>641.79</v>
      </c>
      <c r="I327" s="262"/>
      <c r="J327" s="261">
        <v>1147.17</v>
      </c>
      <c r="K327" s="262"/>
      <c r="L327" s="261">
        <v>1842.71</v>
      </c>
      <c r="M327" s="262"/>
      <c r="N327" s="263">
        <v>2538.25</v>
      </c>
    </row>
    <row r="328" spans="1:14" ht="25.5" x14ac:dyDescent="0.25">
      <c r="A328" s="151"/>
      <c r="B328" s="190"/>
      <c r="C328" s="211" t="s">
        <v>624</v>
      </c>
      <c r="D328" s="211" t="s">
        <v>497</v>
      </c>
      <c r="E328" s="211" t="s">
        <v>506</v>
      </c>
      <c r="F328" s="212" t="s">
        <v>195</v>
      </c>
      <c r="G328" s="260"/>
      <c r="H328" s="261">
        <v>0</v>
      </c>
      <c r="I328" s="262"/>
      <c r="J328" s="261">
        <v>6.35</v>
      </c>
      <c r="K328" s="262"/>
      <c r="L328" s="261">
        <v>150.04</v>
      </c>
      <c r="M328" s="262"/>
      <c r="N328" s="263">
        <v>293.72000000000003</v>
      </c>
    </row>
    <row r="329" spans="1:14" ht="38.25" x14ac:dyDescent="0.25">
      <c r="A329" s="151"/>
      <c r="B329" s="190"/>
      <c r="C329" s="211" t="s">
        <v>625</v>
      </c>
      <c r="D329" s="211" t="s">
        <v>509</v>
      </c>
      <c r="E329" s="211" t="s">
        <v>510</v>
      </c>
      <c r="F329" s="212" t="s">
        <v>195</v>
      </c>
      <c r="G329" s="260"/>
      <c r="H329" s="261">
        <v>241.8</v>
      </c>
      <c r="I329" s="262"/>
      <c r="J329" s="261">
        <v>1034.8</v>
      </c>
      <c r="K329" s="262"/>
      <c r="L329" s="261">
        <v>2237.8000000000002</v>
      </c>
      <c r="M329" s="262"/>
      <c r="N329" s="263">
        <v>3440.8</v>
      </c>
    </row>
    <row r="330" spans="1:14" ht="25.5" x14ac:dyDescent="0.25">
      <c r="A330" s="151"/>
      <c r="B330" s="190"/>
      <c r="C330" s="211" t="s">
        <v>626</v>
      </c>
      <c r="D330" s="211" t="s">
        <v>440</v>
      </c>
      <c r="E330" s="211" t="s">
        <v>441</v>
      </c>
      <c r="F330" s="212" t="s">
        <v>195</v>
      </c>
      <c r="G330" s="260"/>
      <c r="H330" s="261">
        <v>0</v>
      </c>
      <c r="I330" s="262"/>
      <c r="J330" s="261">
        <v>0</v>
      </c>
      <c r="K330" s="262"/>
      <c r="L330" s="261">
        <v>200</v>
      </c>
      <c r="M330" s="262"/>
      <c r="N330" s="263">
        <v>400</v>
      </c>
    </row>
    <row r="331" spans="1:14" ht="25.5" x14ac:dyDescent="0.25">
      <c r="A331" s="151"/>
      <c r="B331" s="190"/>
      <c r="C331" s="211" t="s">
        <v>627</v>
      </c>
      <c r="D331" s="211" t="s">
        <v>440</v>
      </c>
      <c r="E331" s="211" t="s">
        <v>441</v>
      </c>
      <c r="F331" s="212" t="s">
        <v>195</v>
      </c>
      <c r="G331" s="260"/>
      <c r="H331" s="261">
        <v>0</v>
      </c>
      <c r="I331" s="262"/>
      <c r="J331" s="261">
        <v>0</v>
      </c>
      <c r="K331" s="262"/>
      <c r="L331" s="261">
        <v>1000</v>
      </c>
      <c r="M331" s="262"/>
      <c r="N331" s="263">
        <v>2000</v>
      </c>
    </row>
    <row r="332" spans="1:14" ht="25.5" x14ac:dyDescent="0.25">
      <c r="A332" s="151"/>
      <c r="B332" s="190"/>
      <c r="C332" s="211" t="s">
        <v>628</v>
      </c>
      <c r="D332" s="211" t="s">
        <v>449</v>
      </c>
      <c r="E332" s="211" t="s">
        <v>450</v>
      </c>
      <c r="F332" s="212" t="s">
        <v>195</v>
      </c>
      <c r="G332" s="260"/>
      <c r="H332" s="261">
        <v>0</v>
      </c>
      <c r="I332" s="262"/>
      <c r="J332" s="261">
        <v>0</v>
      </c>
      <c r="K332" s="262"/>
      <c r="L332" s="261">
        <v>750</v>
      </c>
      <c r="M332" s="262"/>
      <c r="N332" s="263">
        <v>1500</v>
      </c>
    </row>
    <row r="333" spans="1:14" ht="25.5" x14ac:dyDescent="0.25">
      <c r="A333" s="151"/>
      <c r="B333" s="190"/>
      <c r="C333" s="211" t="s">
        <v>629</v>
      </c>
      <c r="D333" s="211" t="s">
        <v>449</v>
      </c>
      <c r="E333" s="211" t="s">
        <v>450</v>
      </c>
      <c r="F333" s="212" t="s">
        <v>195</v>
      </c>
      <c r="G333" s="260"/>
      <c r="H333" s="261">
        <v>250</v>
      </c>
      <c r="I333" s="262"/>
      <c r="J333" s="261">
        <v>440.51</v>
      </c>
      <c r="K333" s="262"/>
      <c r="L333" s="261">
        <v>1345.26</v>
      </c>
      <c r="M333" s="262"/>
      <c r="N333" s="263">
        <v>2250</v>
      </c>
    </row>
    <row r="334" spans="1:14" ht="25.5" x14ac:dyDescent="0.25">
      <c r="A334" s="151"/>
      <c r="B334" s="190"/>
      <c r="C334" s="211" t="s">
        <v>630</v>
      </c>
      <c r="D334" s="211" t="s">
        <v>449</v>
      </c>
      <c r="E334" s="211" t="s">
        <v>450</v>
      </c>
      <c r="F334" s="212" t="s">
        <v>195</v>
      </c>
      <c r="G334" s="260"/>
      <c r="H334" s="261">
        <v>0</v>
      </c>
      <c r="I334" s="262"/>
      <c r="J334" s="261">
        <v>0</v>
      </c>
      <c r="K334" s="262"/>
      <c r="L334" s="261">
        <v>12500</v>
      </c>
      <c r="M334" s="262"/>
      <c r="N334" s="263">
        <v>25000</v>
      </c>
    </row>
    <row r="335" spans="1:14" ht="25.5" x14ac:dyDescent="0.25">
      <c r="A335" s="151"/>
      <c r="B335" s="190"/>
      <c r="C335" s="211" t="s">
        <v>631</v>
      </c>
      <c r="D335" s="211" t="s">
        <v>509</v>
      </c>
      <c r="E335" s="211" t="s">
        <v>510</v>
      </c>
      <c r="F335" s="212" t="s">
        <v>195</v>
      </c>
      <c r="G335" s="260"/>
      <c r="H335" s="261">
        <v>0</v>
      </c>
      <c r="I335" s="262"/>
      <c r="J335" s="261">
        <v>0</v>
      </c>
      <c r="K335" s="262"/>
      <c r="L335" s="261">
        <v>231.8</v>
      </c>
      <c r="M335" s="262"/>
      <c r="N335" s="263">
        <v>463.6</v>
      </c>
    </row>
    <row r="336" spans="1:14" ht="25.5" x14ac:dyDescent="0.25">
      <c r="A336" s="151"/>
      <c r="B336" s="190"/>
      <c r="C336" s="211" t="s">
        <v>632</v>
      </c>
      <c r="D336" s="211" t="s">
        <v>440</v>
      </c>
      <c r="E336" s="211" t="s">
        <v>441</v>
      </c>
      <c r="F336" s="212" t="s">
        <v>195</v>
      </c>
      <c r="G336" s="260"/>
      <c r="H336" s="261">
        <v>0</v>
      </c>
      <c r="I336" s="262"/>
      <c r="J336" s="261">
        <v>0</v>
      </c>
      <c r="K336" s="262"/>
      <c r="L336" s="261">
        <v>750</v>
      </c>
      <c r="M336" s="262"/>
      <c r="N336" s="263">
        <v>1500</v>
      </c>
    </row>
    <row r="337" spans="1:14" ht="25.5" x14ac:dyDescent="0.25">
      <c r="A337" s="151"/>
      <c r="B337" s="190"/>
      <c r="C337" s="211" t="s">
        <v>633</v>
      </c>
      <c r="D337" s="211" t="s">
        <v>497</v>
      </c>
      <c r="E337" s="211" t="s">
        <v>506</v>
      </c>
      <c r="F337" s="212" t="s">
        <v>195</v>
      </c>
      <c r="G337" s="260"/>
      <c r="H337" s="261">
        <v>0</v>
      </c>
      <c r="I337" s="262"/>
      <c r="J337" s="261">
        <v>48.39</v>
      </c>
      <c r="K337" s="262"/>
      <c r="L337" s="261">
        <v>524.20000000000005</v>
      </c>
      <c r="M337" s="262"/>
      <c r="N337" s="263">
        <v>1000</v>
      </c>
    </row>
    <row r="338" spans="1:14" ht="25.5" x14ac:dyDescent="0.25">
      <c r="A338" s="151"/>
      <c r="B338" s="190"/>
      <c r="C338" s="211" t="s">
        <v>634</v>
      </c>
      <c r="D338" s="211" t="s">
        <v>497</v>
      </c>
      <c r="E338" s="211" t="s">
        <v>502</v>
      </c>
      <c r="F338" s="212" t="s">
        <v>195</v>
      </c>
      <c r="G338" s="260"/>
      <c r="H338" s="261">
        <v>5139.4399999999996</v>
      </c>
      <c r="I338" s="262"/>
      <c r="J338" s="261">
        <v>8907.11</v>
      </c>
      <c r="K338" s="262"/>
      <c r="L338" s="261">
        <v>11417.71</v>
      </c>
      <c r="M338" s="262"/>
      <c r="N338" s="263">
        <v>13928.3</v>
      </c>
    </row>
    <row r="339" spans="1:14" ht="25.5" x14ac:dyDescent="0.25">
      <c r="A339" s="151"/>
      <c r="B339" s="190"/>
      <c r="C339" s="211" t="s">
        <v>635</v>
      </c>
      <c r="D339" s="211" t="s">
        <v>509</v>
      </c>
      <c r="E339" s="211" t="s">
        <v>510</v>
      </c>
      <c r="F339" s="212" t="s">
        <v>195</v>
      </c>
      <c r="G339" s="260"/>
      <c r="H339" s="261">
        <v>0</v>
      </c>
      <c r="I339" s="262"/>
      <c r="J339" s="261">
        <v>0</v>
      </c>
      <c r="K339" s="262"/>
      <c r="L339" s="261">
        <v>500</v>
      </c>
      <c r="M339" s="262"/>
      <c r="N339" s="263">
        <v>1000</v>
      </c>
    </row>
    <row r="340" spans="1:14" ht="25.5" x14ac:dyDescent="0.25">
      <c r="A340" s="151"/>
      <c r="B340" s="190"/>
      <c r="C340" s="211" t="s">
        <v>636</v>
      </c>
      <c r="D340" s="211" t="s">
        <v>497</v>
      </c>
      <c r="E340" s="211" t="s">
        <v>502</v>
      </c>
      <c r="F340" s="212" t="s">
        <v>195</v>
      </c>
      <c r="G340" s="260"/>
      <c r="H340" s="261">
        <v>283.62</v>
      </c>
      <c r="I340" s="262"/>
      <c r="J340" s="261">
        <v>483.54</v>
      </c>
      <c r="K340" s="262"/>
      <c r="L340" s="261">
        <v>683.38</v>
      </c>
      <c r="M340" s="262"/>
      <c r="N340" s="263">
        <v>883.21</v>
      </c>
    </row>
    <row r="341" spans="1:14" ht="25.5" x14ac:dyDescent="0.25">
      <c r="A341" s="151"/>
      <c r="B341" s="190"/>
      <c r="C341" s="211" t="s">
        <v>637</v>
      </c>
      <c r="D341" s="211" t="s">
        <v>497</v>
      </c>
      <c r="E341" s="211" t="s">
        <v>504</v>
      </c>
      <c r="F341" s="212" t="s">
        <v>195</v>
      </c>
      <c r="G341" s="260"/>
      <c r="H341" s="261">
        <v>38.35</v>
      </c>
      <c r="I341" s="262"/>
      <c r="J341" s="261">
        <v>48.27</v>
      </c>
      <c r="K341" s="262"/>
      <c r="L341" s="261">
        <v>460.35</v>
      </c>
      <c r="M341" s="262"/>
      <c r="N341" s="263">
        <v>872.42</v>
      </c>
    </row>
    <row r="342" spans="1:14" ht="25.5" x14ac:dyDescent="0.25">
      <c r="A342" s="151"/>
      <c r="B342" s="190"/>
      <c r="C342" s="211" t="s">
        <v>638</v>
      </c>
      <c r="D342" s="211" t="s">
        <v>497</v>
      </c>
      <c r="E342" s="211" t="s">
        <v>506</v>
      </c>
      <c r="F342" s="212" t="s">
        <v>195</v>
      </c>
      <c r="G342" s="260"/>
      <c r="H342" s="261">
        <v>0</v>
      </c>
      <c r="I342" s="262"/>
      <c r="J342" s="261">
        <v>360.86</v>
      </c>
      <c r="K342" s="262"/>
      <c r="L342" s="261">
        <v>920.31</v>
      </c>
      <c r="M342" s="262"/>
      <c r="N342" s="263">
        <v>1479.75</v>
      </c>
    </row>
    <row r="343" spans="1:14" ht="38.25" x14ac:dyDescent="0.25">
      <c r="A343" s="151"/>
      <c r="B343" s="190"/>
      <c r="C343" s="211" t="s">
        <v>639</v>
      </c>
      <c r="D343" s="211" t="s">
        <v>497</v>
      </c>
      <c r="E343" s="211" t="s">
        <v>502</v>
      </c>
      <c r="F343" s="212" t="s">
        <v>195</v>
      </c>
      <c r="G343" s="260"/>
      <c r="H343" s="261">
        <v>547.36</v>
      </c>
      <c r="I343" s="262"/>
      <c r="J343" s="261">
        <v>1090.93</v>
      </c>
      <c r="K343" s="262"/>
      <c r="L343" s="261">
        <v>1725.32</v>
      </c>
      <c r="M343" s="262"/>
      <c r="N343" s="263">
        <v>2359.71</v>
      </c>
    </row>
    <row r="344" spans="1:14" ht="25.5" x14ac:dyDescent="0.25">
      <c r="A344" s="151"/>
      <c r="B344" s="190"/>
      <c r="C344" s="211" t="s">
        <v>640</v>
      </c>
      <c r="D344" s="211" t="s">
        <v>497</v>
      </c>
      <c r="E344" s="211" t="s">
        <v>504</v>
      </c>
      <c r="F344" s="212" t="s">
        <v>195</v>
      </c>
      <c r="G344" s="260"/>
      <c r="H344" s="261">
        <v>290.45</v>
      </c>
      <c r="I344" s="262"/>
      <c r="J344" s="261">
        <v>685.71</v>
      </c>
      <c r="K344" s="262"/>
      <c r="L344" s="261">
        <v>2095.58</v>
      </c>
      <c r="M344" s="262"/>
      <c r="N344" s="263">
        <v>3505.44</v>
      </c>
    </row>
    <row r="345" spans="1:14" ht="25.5" x14ac:dyDescent="0.25">
      <c r="A345" s="151"/>
      <c r="B345" s="190"/>
      <c r="C345" s="211" t="s">
        <v>641</v>
      </c>
      <c r="D345" s="211" t="s">
        <v>509</v>
      </c>
      <c r="E345" s="211" t="s">
        <v>510</v>
      </c>
      <c r="F345" s="212" t="s">
        <v>195</v>
      </c>
      <c r="G345" s="260"/>
      <c r="H345" s="261">
        <v>302.25</v>
      </c>
      <c r="I345" s="262"/>
      <c r="J345" s="261">
        <v>302.25</v>
      </c>
      <c r="K345" s="262"/>
      <c r="L345" s="261">
        <v>1502.25</v>
      </c>
      <c r="M345" s="262"/>
      <c r="N345" s="263">
        <v>2702.25</v>
      </c>
    </row>
    <row r="346" spans="1:14" ht="25.5" x14ac:dyDescent="0.25">
      <c r="A346" s="151"/>
      <c r="B346" s="190"/>
      <c r="C346" s="211" t="s">
        <v>642</v>
      </c>
      <c r="D346" s="211" t="s">
        <v>440</v>
      </c>
      <c r="E346" s="211" t="s">
        <v>441</v>
      </c>
      <c r="F346" s="212" t="s">
        <v>195</v>
      </c>
      <c r="G346" s="260"/>
      <c r="H346" s="261">
        <v>180</v>
      </c>
      <c r="I346" s="262"/>
      <c r="J346" s="261">
        <v>668.44</v>
      </c>
      <c r="K346" s="262"/>
      <c r="L346" s="261">
        <v>924.22</v>
      </c>
      <c r="M346" s="262"/>
      <c r="N346" s="263">
        <v>1180</v>
      </c>
    </row>
    <row r="347" spans="1:14" ht="38.25" x14ac:dyDescent="0.25">
      <c r="A347" s="151"/>
      <c r="B347" s="190"/>
      <c r="C347" s="211" t="s">
        <v>643</v>
      </c>
      <c r="D347" s="211" t="s">
        <v>440</v>
      </c>
      <c r="E347" s="211" t="s">
        <v>453</v>
      </c>
      <c r="F347" s="212" t="s">
        <v>195</v>
      </c>
      <c r="G347" s="260"/>
      <c r="H347" s="261">
        <v>878.4</v>
      </c>
      <c r="I347" s="262"/>
      <c r="J347" s="261">
        <v>878.4</v>
      </c>
      <c r="K347" s="262"/>
      <c r="L347" s="261">
        <v>1139.2</v>
      </c>
      <c r="M347" s="262"/>
      <c r="N347" s="263">
        <v>1400</v>
      </c>
    </row>
    <row r="348" spans="1:14" ht="25.5" x14ac:dyDescent="0.25">
      <c r="A348" s="151"/>
      <c r="B348" s="190"/>
      <c r="C348" s="211" t="s">
        <v>644</v>
      </c>
      <c r="D348" s="211" t="s">
        <v>440</v>
      </c>
      <c r="E348" s="211" t="s">
        <v>559</v>
      </c>
      <c r="F348" s="212" t="s">
        <v>195</v>
      </c>
      <c r="G348" s="260"/>
      <c r="H348" s="261">
        <v>259.33999999999997</v>
      </c>
      <c r="I348" s="262"/>
      <c r="J348" s="261">
        <v>443.18</v>
      </c>
      <c r="K348" s="262"/>
      <c r="L348" s="261">
        <v>1404.86</v>
      </c>
      <c r="M348" s="262"/>
      <c r="N348" s="263">
        <v>2366.54</v>
      </c>
    </row>
    <row r="349" spans="1:14" ht="25.5" x14ac:dyDescent="0.25">
      <c r="A349" s="151"/>
      <c r="B349" s="190"/>
      <c r="C349" s="211" t="s">
        <v>645</v>
      </c>
      <c r="D349" s="211" t="s">
        <v>440</v>
      </c>
      <c r="E349" s="211" t="s">
        <v>553</v>
      </c>
      <c r="F349" s="212" t="s">
        <v>195</v>
      </c>
      <c r="G349" s="260"/>
      <c r="H349" s="261">
        <v>0</v>
      </c>
      <c r="I349" s="262"/>
      <c r="J349" s="261">
        <v>389.86</v>
      </c>
      <c r="K349" s="262"/>
      <c r="L349" s="261">
        <v>794.93</v>
      </c>
      <c r="M349" s="262"/>
      <c r="N349" s="263">
        <v>1200</v>
      </c>
    </row>
    <row r="350" spans="1:14" ht="38.25" x14ac:dyDescent="0.25">
      <c r="A350" s="151"/>
      <c r="B350" s="190"/>
      <c r="C350" s="211" t="s">
        <v>646</v>
      </c>
      <c r="D350" s="211" t="s">
        <v>460</v>
      </c>
      <c r="E350" s="211" t="s">
        <v>296</v>
      </c>
      <c r="F350" s="212" t="s">
        <v>195</v>
      </c>
      <c r="G350" s="260"/>
      <c r="H350" s="261">
        <v>0</v>
      </c>
      <c r="I350" s="262"/>
      <c r="J350" s="261">
        <v>0</v>
      </c>
      <c r="K350" s="262"/>
      <c r="L350" s="261">
        <v>250</v>
      </c>
      <c r="M350" s="262"/>
      <c r="N350" s="263">
        <v>500</v>
      </c>
    </row>
    <row r="351" spans="1:14" ht="38.25" x14ac:dyDescent="0.25">
      <c r="A351" s="151"/>
      <c r="B351" s="190"/>
      <c r="C351" s="211" t="s">
        <v>647</v>
      </c>
      <c r="D351" s="211" t="s">
        <v>509</v>
      </c>
      <c r="E351" s="211" t="s">
        <v>578</v>
      </c>
      <c r="F351" s="212" t="s">
        <v>195</v>
      </c>
      <c r="G351" s="260"/>
      <c r="H351" s="261">
        <v>724.89</v>
      </c>
      <c r="I351" s="262"/>
      <c r="J351" s="261">
        <v>1172.67</v>
      </c>
      <c r="K351" s="262"/>
      <c r="L351" s="261">
        <v>1286.3399999999999</v>
      </c>
      <c r="M351" s="262"/>
      <c r="N351" s="263">
        <v>1400</v>
      </c>
    </row>
    <row r="352" spans="1:14" ht="38.25" x14ac:dyDescent="0.25">
      <c r="A352" s="151"/>
      <c r="B352" s="190"/>
      <c r="C352" s="211" t="s">
        <v>648</v>
      </c>
      <c r="D352" s="211" t="s">
        <v>509</v>
      </c>
      <c r="E352" s="211" t="s">
        <v>649</v>
      </c>
      <c r="F352" s="212" t="s">
        <v>195</v>
      </c>
      <c r="G352" s="260"/>
      <c r="H352" s="261">
        <v>0</v>
      </c>
      <c r="I352" s="262"/>
      <c r="J352" s="261">
        <v>0</v>
      </c>
      <c r="K352" s="262"/>
      <c r="L352" s="261">
        <v>300</v>
      </c>
      <c r="M352" s="262"/>
      <c r="N352" s="263">
        <v>600</v>
      </c>
    </row>
    <row r="353" spans="1:14" ht="38.25" x14ac:dyDescent="0.25">
      <c r="A353" s="151"/>
      <c r="B353" s="190"/>
      <c r="C353" s="211" t="s">
        <v>650</v>
      </c>
      <c r="D353" s="211" t="s">
        <v>509</v>
      </c>
      <c r="E353" s="211" t="s">
        <v>510</v>
      </c>
      <c r="F353" s="212" t="s">
        <v>195</v>
      </c>
      <c r="G353" s="260"/>
      <c r="H353" s="261">
        <v>0</v>
      </c>
      <c r="I353" s="262"/>
      <c r="J353" s="261">
        <v>0</v>
      </c>
      <c r="K353" s="262"/>
      <c r="L353" s="261">
        <v>250</v>
      </c>
      <c r="M353" s="262"/>
      <c r="N353" s="263">
        <v>500</v>
      </c>
    </row>
    <row r="354" spans="1:14" ht="38.25" x14ac:dyDescent="0.25">
      <c r="A354" s="151"/>
      <c r="B354" s="190"/>
      <c r="C354" s="211" t="s">
        <v>651</v>
      </c>
      <c r="D354" s="211" t="s">
        <v>497</v>
      </c>
      <c r="E354" s="211" t="s">
        <v>504</v>
      </c>
      <c r="F354" s="212" t="s">
        <v>195</v>
      </c>
      <c r="G354" s="260"/>
      <c r="H354" s="261">
        <v>351.68</v>
      </c>
      <c r="I354" s="262"/>
      <c r="J354" s="261">
        <v>797.02</v>
      </c>
      <c r="K354" s="262"/>
      <c r="L354" s="261">
        <v>1589.37</v>
      </c>
      <c r="M354" s="262"/>
      <c r="N354" s="263">
        <v>2381.7199999999998</v>
      </c>
    </row>
    <row r="355" spans="1:14" ht="25.5" x14ac:dyDescent="0.25">
      <c r="A355" s="151"/>
      <c r="B355" s="190"/>
      <c r="C355" s="211" t="s">
        <v>652</v>
      </c>
      <c r="D355" s="211" t="s">
        <v>497</v>
      </c>
      <c r="E355" s="211" t="s">
        <v>502</v>
      </c>
      <c r="F355" s="212" t="s">
        <v>195</v>
      </c>
      <c r="G355" s="260"/>
      <c r="H355" s="261">
        <v>5013.74</v>
      </c>
      <c r="I355" s="262"/>
      <c r="J355" s="261">
        <v>8554.48</v>
      </c>
      <c r="K355" s="262"/>
      <c r="L355" s="261">
        <v>9886.2000000000007</v>
      </c>
      <c r="M355" s="262"/>
      <c r="N355" s="263">
        <v>11217.91</v>
      </c>
    </row>
    <row r="356" spans="1:14" ht="25.5" x14ac:dyDescent="0.25">
      <c r="A356" s="151"/>
      <c r="B356" s="190"/>
      <c r="C356" s="211" t="s">
        <v>653</v>
      </c>
      <c r="D356" s="211" t="s">
        <v>497</v>
      </c>
      <c r="E356" s="211" t="s">
        <v>504</v>
      </c>
      <c r="F356" s="212" t="s">
        <v>195</v>
      </c>
      <c r="G356" s="260"/>
      <c r="H356" s="261">
        <v>463.45</v>
      </c>
      <c r="I356" s="262"/>
      <c r="J356" s="261">
        <v>1082.28</v>
      </c>
      <c r="K356" s="262"/>
      <c r="L356" s="261">
        <v>3244.55</v>
      </c>
      <c r="M356" s="262"/>
      <c r="N356" s="263">
        <v>5406.82</v>
      </c>
    </row>
    <row r="357" spans="1:14" ht="25.5" x14ac:dyDescent="0.25">
      <c r="A357" s="151"/>
      <c r="B357" s="190"/>
      <c r="C357" s="211" t="s">
        <v>654</v>
      </c>
      <c r="D357" s="211" t="s">
        <v>497</v>
      </c>
      <c r="E357" s="211" t="s">
        <v>506</v>
      </c>
      <c r="F357" s="212" t="s">
        <v>195</v>
      </c>
      <c r="G357" s="260"/>
      <c r="H357" s="261">
        <v>0</v>
      </c>
      <c r="I357" s="262"/>
      <c r="J357" s="261">
        <v>40.130000000000003</v>
      </c>
      <c r="K357" s="262"/>
      <c r="L357" s="261">
        <v>220.07</v>
      </c>
      <c r="M357" s="262"/>
      <c r="N357" s="263">
        <v>400</v>
      </c>
    </row>
    <row r="358" spans="1:14" ht="25.5" x14ac:dyDescent="0.25">
      <c r="A358" s="151"/>
      <c r="B358" s="190"/>
      <c r="C358" s="211" t="s">
        <v>655</v>
      </c>
      <c r="D358" s="211" t="s">
        <v>509</v>
      </c>
      <c r="E358" s="211" t="s">
        <v>510</v>
      </c>
      <c r="F358" s="212" t="s">
        <v>195</v>
      </c>
      <c r="G358" s="260"/>
      <c r="H358" s="261">
        <v>302.25</v>
      </c>
      <c r="I358" s="262"/>
      <c r="J358" s="261">
        <v>302.25</v>
      </c>
      <c r="K358" s="262"/>
      <c r="L358" s="261">
        <v>802.25</v>
      </c>
      <c r="M358" s="262"/>
      <c r="N358" s="263">
        <v>1302.25</v>
      </c>
    </row>
    <row r="359" spans="1:14" ht="25.5" x14ac:dyDescent="0.25">
      <c r="A359" s="151"/>
      <c r="B359" s="190"/>
      <c r="C359" s="211" t="s">
        <v>656</v>
      </c>
      <c r="D359" s="211" t="s">
        <v>440</v>
      </c>
      <c r="E359" s="211" t="s">
        <v>441</v>
      </c>
      <c r="F359" s="212" t="s">
        <v>195</v>
      </c>
      <c r="G359" s="260"/>
      <c r="H359" s="261">
        <v>0</v>
      </c>
      <c r="I359" s="262"/>
      <c r="J359" s="261">
        <v>0</v>
      </c>
      <c r="K359" s="262"/>
      <c r="L359" s="261">
        <v>125</v>
      </c>
      <c r="M359" s="262"/>
      <c r="N359" s="263">
        <v>250</v>
      </c>
    </row>
    <row r="360" spans="1:14" ht="25.5" x14ac:dyDescent="0.25">
      <c r="A360" s="151"/>
      <c r="B360" s="190"/>
      <c r="C360" s="211" t="s">
        <v>657</v>
      </c>
      <c r="D360" s="211" t="s">
        <v>509</v>
      </c>
      <c r="E360" s="211" t="s">
        <v>510</v>
      </c>
      <c r="F360" s="212" t="s">
        <v>195</v>
      </c>
      <c r="G360" s="260"/>
      <c r="H360" s="261">
        <v>0</v>
      </c>
      <c r="I360" s="262"/>
      <c r="J360" s="261">
        <v>15730.88</v>
      </c>
      <c r="K360" s="262"/>
      <c r="L360" s="261">
        <v>17615.439999999999</v>
      </c>
      <c r="M360" s="262"/>
      <c r="N360" s="263">
        <v>19500</v>
      </c>
    </row>
    <row r="361" spans="1:14" ht="25.5" x14ac:dyDescent="0.25">
      <c r="A361" s="151"/>
      <c r="B361" s="190"/>
      <c r="C361" s="211" t="s">
        <v>658</v>
      </c>
      <c r="D361" s="211" t="s">
        <v>509</v>
      </c>
      <c r="E361" s="211" t="s">
        <v>510</v>
      </c>
      <c r="F361" s="212" t="s">
        <v>195</v>
      </c>
      <c r="G361" s="260"/>
      <c r="H361" s="261">
        <v>29711.99</v>
      </c>
      <c r="I361" s="262"/>
      <c r="J361" s="261">
        <v>30102.39</v>
      </c>
      <c r="K361" s="262"/>
      <c r="L361" s="261">
        <v>46907.19</v>
      </c>
      <c r="M361" s="262"/>
      <c r="N361" s="263">
        <v>63711.99</v>
      </c>
    </row>
    <row r="362" spans="1:14" ht="51" x14ac:dyDescent="0.25">
      <c r="A362" s="151"/>
      <c r="B362" s="190"/>
      <c r="C362" s="211" t="s">
        <v>659</v>
      </c>
      <c r="D362" s="211" t="s">
        <v>509</v>
      </c>
      <c r="E362" s="211" t="s">
        <v>510</v>
      </c>
      <c r="F362" s="212" t="s">
        <v>195</v>
      </c>
      <c r="G362" s="260"/>
      <c r="H362" s="261">
        <v>0</v>
      </c>
      <c r="I362" s="262"/>
      <c r="J362" s="261">
        <v>0</v>
      </c>
      <c r="K362" s="262"/>
      <c r="L362" s="261">
        <v>50</v>
      </c>
      <c r="M362" s="262"/>
      <c r="N362" s="263">
        <v>100</v>
      </c>
    </row>
    <row r="363" spans="1:14" ht="25.5" x14ac:dyDescent="0.25">
      <c r="A363" s="151"/>
      <c r="B363" s="190"/>
      <c r="C363" s="211" t="s">
        <v>660</v>
      </c>
      <c r="D363" s="211" t="s">
        <v>564</v>
      </c>
      <c r="E363" s="211" t="s">
        <v>661</v>
      </c>
      <c r="F363" s="212" t="s">
        <v>195</v>
      </c>
      <c r="G363" s="260"/>
      <c r="H363" s="261">
        <v>48674.04</v>
      </c>
      <c r="I363" s="262"/>
      <c r="J363" s="261">
        <v>157949.35999999999</v>
      </c>
      <c r="K363" s="262"/>
      <c r="L363" s="261">
        <v>270077.27</v>
      </c>
      <c r="M363" s="262"/>
      <c r="N363" s="263">
        <v>382205.17</v>
      </c>
    </row>
    <row r="364" spans="1:14" ht="38.25" x14ac:dyDescent="0.25">
      <c r="A364" s="151"/>
      <c r="B364" s="190"/>
      <c r="C364" s="211" t="s">
        <v>662</v>
      </c>
      <c r="D364" s="211" t="s">
        <v>509</v>
      </c>
      <c r="E364" s="211" t="s">
        <v>649</v>
      </c>
      <c r="F364" s="212" t="s">
        <v>195</v>
      </c>
      <c r="G364" s="260"/>
      <c r="H364" s="261">
        <v>407.41</v>
      </c>
      <c r="I364" s="262"/>
      <c r="J364" s="261">
        <v>752.41</v>
      </c>
      <c r="K364" s="262"/>
      <c r="L364" s="261">
        <v>829.91</v>
      </c>
      <c r="M364" s="262"/>
      <c r="N364" s="263">
        <v>907.41</v>
      </c>
    </row>
    <row r="365" spans="1:14" ht="38.25" x14ac:dyDescent="0.25">
      <c r="A365" s="151"/>
      <c r="B365" s="190"/>
      <c r="C365" s="211" t="s">
        <v>663</v>
      </c>
      <c r="D365" s="211" t="s">
        <v>509</v>
      </c>
      <c r="E365" s="211" t="s">
        <v>649</v>
      </c>
      <c r="F365" s="212" t="s">
        <v>195</v>
      </c>
      <c r="G365" s="260"/>
      <c r="H365" s="261">
        <v>0</v>
      </c>
      <c r="I365" s="262"/>
      <c r="J365" s="261">
        <v>0</v>
      </c>
      <c r="K365" s="262"/>
      <c r="L365" s="261">
        <v>250</v>
      </c>
      <c r="M365" s="262"/>
      <c r="N365" s="263">
        <v>500</v>
      </c>
    </row>
    <row r="366" spans="1:14" ht="25.5" x14ac:dyDescent="0.25">
      <c r="A366" s="151"/>
      <c r="B366" s="190"/>
      <c r="C366" s="211" t="s">
        <v>664</v>
      </c>
      <c r="D366" s="211" t="s">
        <v>564</v>
      </c>
      <c r="E366" s="211" t="s">
        <v>665</v>
      </c>
      <c r="F366" s="212" t="s">
        <v>195</v>
      </c>
      <c r="G366" s="260"/>
      <c r="H366" s="261">
        <v>0</v>
      </c>
      <c r="I366" s="262"/>
      <c r="J366" s="261">
        <v>2677.86</v>
      </c>
      <c r="K366" s="262"/>
      <c r="L366" s="261">
        <v>6338.93</v>
      </c>
      <c r="M366" s="262"/>
      <c r="N366" s="263">
        <v>10000</v>
      </c>
    </row>
    <row r="367" spans="1:14" ht="38.25" x14ac:dyDescent="0.25">
      <c r="A367" s="151"/>
      <c r="B367" s="190"/>
      <c r="C367" s="211" t="s">
        <v>666</v>
      </c>
      <c r="D367" s="211" t="s">
        <v>509</v>
      </c>
      <c r="E367" s="211" t="s">
        <v>510</v>
      </c>
      <c r="F367" s="212" t="s">
        <v>195</v>
      </c>
      <c r="G367" s="260"/>
      <c r="H367" s="261">
        <v>4741.53</v>
      </c>
      <c r="I367" s="262"/>
      <c r="J367" s="261">
        <v>4741.53</v>
      </c>
      <c r="K367" s="262"/>
      <c r="L367" s="261">
        <v>7991.53</v>
      </c>
      <c r="M367" s="262"/>
      <c r="N367" s="263">
        <v>11241.53</v>
      </c>
    </row>
    <row r="368" spans="1:14" ht="25.5" x14ac:dyDescent="0.25">
      <c r="A368" s="151"/>
      <c r="B368" s="190"/>
      <c r="C368" s="211" t="s">
        <v>667</v>
      </c>
      <c r="D368" s="211" t="s">
        <v>497</v>
      </c>
      <c r="E368" s="211" t="s">
        <v>504</v>
      </c>
      <c r="F368" s="212" t="s">
        <v>195</v>
      </c>
      <c r="G368" s="260"/>
      <c r="H368" s="261">
        <v>320.8</v>
      </c>
      <c r="I368" s="262"/>
      <c r="J368" s="261">
        <v>1837.44</v>
      </c>
      <c r="K368" s="262"/>
      <c r="L368" s="261">
        <v>2476.71</v>
      </c>
      <c r="M368" s="262"/>
      <c r="N368" s="263">
        <v>3115.97</v>
      </c>
    </row>
    <row r="369" spans="1:14" ht="25.5" x14ac:dyDescent="0.25">
      <c r="A369" s="151"/>
      <c r="B369" s="190"/>
      <c r="C369" s="211" t="s">
        <v>668</v>
      </c>
      <c r="D369" s="211" t="s">
        <v>497</v>
      </c>
      <c r="E369" s="211" t="s">
        <v>506</v>
      </c>
      <c r="F369" s="212" t="s">
        <v>195</v>
      </c>
      <c r="G369" s="260"/>
      <c r="H369" s="261">
        <v>0</v>
      </c>
      <c r="I369" s="262"/>
      <c r="J369" s="261">
        <v>41.16</v>
      </c>
      <c r="K369" s="262"/>
      <c r="L369" s="261">
        <v>228.9</v>
      </c>
      <c r="M369" s="262"/>
      <c r="N369" s="263">
        <v>416.64</v>
      </c>
    </row>
    <row r="370" spans="1:14" ht="25.5" x14ac:dyDescent="0.25">
      <c r="A370" s="151"/>
      <c r="B370" s="190"/>
      <c r="C370" s="211" t="s">
        <v>669</v>
      </c>
      <c r="D370" s="211" t="s">
        <v>497</v>
      </c>
      <c r="E370" s="211" t="s">
        <v>504</v>
      </c>
      <c r="F370" s="212" t="s">
        <v>195</v>
      </c>
      <c r="G370" s="260"/>
      <c r="H370" s="261">
        <v>16929.330000000002</v>
      </c>
      <c r="I370" s="262"/>
      <c r="J370" s="261">
        <v>40510.18</v>
      </c>
      <c r="K370" s="262"/>
      <c r="L370" s="261">
        <v>106307.13</v>
      </c>
      <c r="M370" s="262"/>
      <c r="N370" s="263">
        <v>172104.07</v>
      </c>
    </row>
    <row r="371" spans="1:14" ht="38.25" x14ac:dyDescent="0.25">
      <c r="A371" s="151"/>
      <c r="B371" s="190"/>
      <c r="C371" s="211" t="s">
        <v>670</v>
      </c>
      <c r="D371" s="211" t="s">
        <v>509</v>
      </c>
      <c r="E371" s="211" t="s">
        <v>571</v>
      </c>
      <c r="F371" s="212" t="s">
        <v>195</v>
      </c>
      <c r="G371" s="260"/>
      <c r="H371" s="261">
        <v>6286.64</v>
      </c>
      <c r="I371" s="262"/>
      <c r="J371" s="261">
        <v>14898.56</v>
      </c>
      <c r="K371" s="262"/>
      <c r="L371" s="261">
        <v>32570.69</v>
      </c>
      <c r="M371" s="262"/>
      <c r="N371" s="263">
        <v>50242.81</v>
      </c>
    </row>
    <row r="372" spans="1:14" ht="25.5" x14ac:dyDescent="0.25">
      <c r="A372" s="151"/>
      <c r="B372" s="190"/>
      <c r="C372" s="211" t="s">
        <v>671</v>
      </c>
      <c r="D372" s="211" t="s">
        <v>497</v>
      </c>
      <c r="E372" s="211" t="s">
        <v>504</v>
      </c>
      <c r="F372" s="212" t="s">
        <v>195</v>
      </c>
      <c r="G372" s="260"/>
      <c r="H372" s="261">
        <v>5.82</v>
      </c>
      <c r="I372" s="262"/>
      <c r="J372" s="261">
        <v>53.3</v>
      </c>
      <c r="K372" s="262"/>
      <c r="L372" s="261">
        <v>786.04</v>
      </c>
      <c r="M372" s="262"/>
      <c r="N372" s="263">
        <v>1518.78</v>
      </c>
    </row>
    <row r="373" spans="1:14" ht="38.25" x14ac:dyDescent="0.25">
      <c r="A373" s="151"/>
      <c r="B373" s="190"/>
      <c r="C373" s="211" t="s">
        <v>672</v>
      </c>
      <c r="D373" s="211" t="s">
        <v>497</v>
      </c>
      <c r="E373" s="211" t="s">
        <v>504</v>
      </c>
      <c r="F373" s="212" t="s">
        <v>195</v>
      </c>
      <c r="G373" s="260"/>
      <c r="H373" s="261">
        <v>311.58</v>
      </c>
      <c r="I373" s="262"/>
      <c r="J373" s="261">
        <v>606.94000000000005</v>
      </c>
      <c r="K373" s="262"/>
      <c r="L373" s="261">
        <v>1804.16</v>
      </c>
      <c r="M373" s="262"/>
      <c r="N373" s="263">
        <v>3001.38</v>
      </c>
    </row>
    <row r="374" spans="1:14" ht="25.5" x14ac:dyDescent="0.25">
      <c r="A374" s="151"/>
      <c r="B374" s="190"/>
      <c r="C374" s="211" t="s">
        <v>673</v>
      </c>
      <c r="D374" s="211" t="s">
        <v>440</v>
      </c>
      <c r="E374" s="211" t="s">
        <v>441</v>
      </c>
      <c r="F374" s="212" t="s">
        <v>195</v>
      </c>
      <c r="G374" s="260"/>
      <c r="H374" s="261">
        <v>0</v>
      </c>
      <c r="I374" s="262"/>
      <c r="J374" s="261">
        <v>0</v>
      </c>
      <c r="K374" s="262"/>
      <c r="L374" s="261">
        <v>100</v>
      </c>
      <c r="M374" s="262"/>
      <c r="N374" s="263">
        <v>200</v>
      </c>
    </row>
    <row r="375" spans="1:14" ht="38.25" x14ac:dyDescent="0.25">
      <c r="A375" s="151"/>
      <c r="B375" s="190"/>
      <c r="C375" s="211" t="s">
        <v>674</v>
      </c>
      <c r="D375" s="211" t="s">
        <v>440</v>
      </c>
      <c r="E375" s="211" t="s">
        <v>559</v>
      </c>
      <c r="F375" s="212" t="s">
        <v>195</v>
      </c>
      <c r="G375" s="260"/>
      <c r="H375" s="261">
        <v>42.11</v>
      </c>
      <c r="I375" s="262"/>
      <c r="J375" s="261">
        <v>112.36</v>
      </c>
      <c r="K375" s="262"/>
      <c r="L375" s="261">
        <v>431.51</v>
      </c>
      <c r="M375" s="262"/>
      <c r="N375" s="263">
        <v>750.65</v>
      </c>
    </row>
    <row r="376" spans="1:14" ht="38.25" x14ac:dyDescent="0.25">
      <c r="A376" s="151"/>
      <c r="B376" s="190"/>
      <c r="C376" s="211" t="s">
        <v>675</v>
      </c>
      <c r="D376" s="211" t="s">
        <v>449</v>
      </c>
      <c r="E376" s="211" t="s">
        <v>450</v>
      </c>
      <c r="F376" s="212" t="s">
        <v>195</v>
      </c>
      <c r="G376" s="260"/>
      <c r="H376" s="261">
        <v>800</v>
      </c>
      <c r="I376" s="262"/>
      <c r="J376" s="261">
        <v>800</v>
      </c>
      <c r="K376" s="262"/>
      <c r="L376" s="261">
        <v>1200</v>
      </c>
      <c r="M376" s="262"/>
      <c r="N376" s="263">
        <v>1600</v>
      </c>
    </row>
    <row r="377" spans="1:14" ht="25.5" x14ac:dyDescent="0.25">
      <c r="A377" s="151"/>
      <c r="B377" s="190"/>
      <c r="C377" s="211" t="s">
        <v>676</v>
      </c>
      <c r="D377" s="211" t="s">
        <v>449</v>
      </c>
      <c r="E377" s="211" t="s">
        <v>450</v>
      </c>
      <c r="F377" s="212" t="s">
        <v>195</v>
      </c>
      <c r="G377" s="260"/>
      <c r="H377" s="261">
        <v>0</v>
      </c>
      <c r="I377" s="262"/>
      <c r="J377" s="261">
        <v>0</v>
      </c>
      <c r="K377" s="262"/>
      <c r="L377" s="261">
        <v>3175</v>
      </c>
      <c r="M377" s="262"/>
      <c r="N377" s="263">
        <v>6350</v>
      </c>
    </row>
    <row r="378" spans="1:14" ht="25.5" x14ac:dyDescent="0.25">
      <c r="A378" s="151"/>
      <c r="B378" s="190"/>
      <c r="C378" s="211" t="s">
        <v>677</v>
      </c>
      <c r="D378" s="211" t="s">
        <v>440</v>
      </c>
      <c r="E378" s="211" t="s">
        <v>441</v>
      </c>
      <c r="F378" s="212" t="s">
        <v>195</v>
      </c>
      <c r="G378" s="260"/>
      <c r="H378" s="261">
        <v>0</v>
      </c>
      <c r="I378" s="262"/>
      <c r="J378" s="261">
        <v>0</v>
      </c>
      <c r="K378" s="262"/>
      <c r="L378" s="261">
        <v>500</v>
      </c>
      <c r="M378" s="262"/>
      <c r="N378" s="263">
        <v>1000</v>
      </c>
    </row>
    <row r="379" spans="1:14" ht="25.5" x14ac:dyDescent="0.25">
      <c r="A379" s="151"/>
      <c r="B379" s="190"/>
      <c r="C379" s="211" t="s">
        <v>678</v>
      </c>
      <c r="D379" s="211" t="s">
        <v>449</v>
      </c>
      <c r="E379" s="211" t="s">
        <v>450</v>
      </c>
      <c r="F379" s="212" t="s">
        <v>195</v>
      </c>
      <c r="G379" s="260"/>
      <c r="H379" s="261">
        <v>3247</v>
      </c>
      <c r="I379" s="262"/>
      <c r="J379" s="261">
        <v>3247</v>
      </c>
      <c r="K379" s="262"/>
      <c r="L379" s="261">
        <v>9222.59</v>
      </c>
      <c r="M379" s="262"/>
      <c r="N379" s="263">
        <v>15198.18</v>
      </c>
    </row>
    <row r="380" spans="1:14" ht="25.5" x14ac:dyDescent="0.25">
      <c r="A380" s="151"/>
      <c r="B380" s="190"/>
      <c r="C380" s="211" t="s">
        <v>679</v>
      </c>
      <c r="D380" s="211" t="s">
        <v>497</v>
      </c>
      <c r="E380" s="211" t="s">
        <v>504</v>
      </c>
      <c r="F380" s="212" t="s">
        <v>195</v>
      </c>
      <c r="G380" s="260"/>
      <c r="H380" s="261">
        <v>68.48</v>
      </c>
      <c r="I380" s="262"/>
      <c r="J380" s="261">
        <v>241.9</v>
      </c>
      <c r="K380" s="262"/>
      <c r="L380" s="261">
        <v>920.78</v>
      </c>
      <c r="M380" s="262"/>
      <c r="N380" s="263">
        <v>1599.65</v>
      </c>
    </row>
    <row r="381" spans="1:14" ht="25.5" x14ac:dyDescent="0.25">
      <c r="A381" s="151"/>
      <c r="B381" s="190"/>
      <c r="C381" s="211" t="s">
        <v>680</v>
      </c>
      <c r="D381" s="211" t="s">
        <v>497</v>
      </c>
      <c r="E381" s="211" t="s">
        <v>506</v>
      </c>
      <c r="F381" s="212" t="s">
        <v>195</v>
      </c>
      <c r="G381" s="260"/>
      <c r="H381" s="261">
        <v>66.319999999999993</v>
      </c>
      <c r="I381" s="262"/>
      <c r="J381" s="261">
        <v>66.319999999999993</v>
      </c>
      <c r="K381" s="262"/>
      <c r="L381" s="261">
        <v>449.08</v>
      </c>
      <c r="M381" s="262"/>
      <c r="N381" s="263">
        <v>831.84</v>
      </c>
    </row>
    <row r="382" spans="1:14" ht="25.5" x14ac:dyDescent="0.25">
      <c r="A382" s="151"/>
      <c r="B382" s="190"/>
      <c r="C382" s="211" t="s">
        <v>681</v>
      </c>
      <c r="D382" s="211" t="s">
        <v>509</v>
      </c>
      <c r="E382" s="211" t="s">
        <v>510</v>
      </c>
      <c r="F382" s="212" t="s">
        <v>195</v>
      </c>
      <c r="G382" s="260"/>
      <c r="H382" s="261">
        <v>884.13</v>
      </c>
      <c r="I382" s="262"/>
      <c r="J382" s="261">
        <v>884.13</v>
      </c>
      <c r="K382" s="262"/>
      <c r="L382" s="261">
        <v>1683.13</v>
      </c>
      <c r="M382" s="262"/>
      <c r="N382" s="263">
        <v>2482.13</v>
      </c>
    </row>
    <row r="383" spans="1:14" ht="25.5" x14ac:dyDescent="0.25">
      <c r="A383" s="151"/>
      <c r="B383" s="190"/>
      <c r="C383" s="191" t="s">
        <v>682</v>
      </c>
      <c r="D383" s="191" t="s">
        <v>468</v>
      </c>
      <c r="E383" s="191" t="s">
        <v>469</v>
      </c>
      <c r="F383" s="195" t="s">
        <v>195</v>
      </c>
      <c r="G383" s="252"/>
      <c r="H383" s="256">
        <v>0</v>
      </c>
      <c r="I383" s="254"/>
      <c r="J383" s="256">
        <v>0</v>
      </c>
      <c r="K383" s="254"/>
      <c r="L383" s="256">
        <v>1037</v>
      </c>
      <c r="M383" s="254"/>
      <c r="N383" s="257">
        <v>2074</v>
      </c>
    </row>
    <row r="384" spans="1:14" x14ac:dyDescent="0.25">
      <c r="A384" s="151" t="s">
        <v>69</v>
      </c>
      <c r="B384" s="150" t="s">
        <v>14</v>
      </c>
      <c r="C384" s="193"/>
      <c r="D384" s="193"/>
      <c r="E384" s="193"/>
      <c r="F384" s="251"/>
      <c r="G384" s="83">
        <v>130754.39</v>
      </c>
      <c r="H384" s="85">
        <f>SUM(H385:H416)</f>
        <v>133648.79999999999</v>
      </c>
      <c r="I384" s="85">
        <v>225521.72</v>
      </c>
      <c r="J384" s="85">
        <f>SUM(J385:J416)</f>
        <v>161474.46</v>
      </c>
      <c r="K384" s="85">
        <v>285740.48</v>
      </c>
      <c r="L384" s="85">
        <f>SUM(L385:L416)</f>
        <v>361265.07999999996</v>
      </c>
      <c r="M384" s="85">
        <v>304478.39</v>
      </c>
      <c r="N384" s="87">
        <f>SUM(N385:N416)</f>
        <v>561055.67000000004</v>
      </c>
    </row>
    <row r="385" spans="1:14" ht="25.5" x14ac:dyDescent="0.25">
      <c r="A385" s="151"/>
      <c r="B385" s="190"/>
      <c r="C385" s="204" t="s">
        <v>683</v>
      </c>
      <c r="D385" s="204" t="s">
        <v>684</v>
      </c>
      <c r="E385" s="204" t="s">
        <v>685</v>
      </c>
      <c r="F385" s="206" t="s">
        <v>195</v>
      </c>
      <c r="G385" s="234"/>
      <c r="H385" s="241">
        <v>0</v>
      </c>
      <c r="I385" s="236"/>
      <c r="J385" s="241">
        <v>0</v>
      </c>
      <c r="K385" s="236"/>
      <c r="L385" s="241">
        <v>1185.47</v>
      </c>
      <c r="M385" s="236"/>
      <c r="N385" s="242">
        <v>2370.94</v>
      </c>
    </row>
    <row r="386" spans="1:14" ht="51" x14ac:dyDescent="0.25">
      <c r="A386" s="151"/>
      <c r="B386" s="190"/>
      <c r="C386" s="211" t="s">
        <v>686</v>
      </c>
      <c r="D386" s="211" t="s">
        <v>687</v>
      </c>
      <c r="E386" s="211" t="s">
        <v>688</v>
      </c>
      <c r="F386" s="212" t="s">
        <v>195</v>
      </c>
      <c r="G386" s="243"/>
      <c r="H386" s="244">
        <v>16227.96</v>
      </c>
      <c r="I386" s="245"/>
      <c r="J386" s="244">
        <v>16227.96</v>
      </c>
      <c r="K386" s="245"/>
      <c r="L386" s="244">
        <v>16227.96</v>
      </c>
      <c r="M386" s="245"/>
      <c r="N386" s="246">
        <v>16227.96</v>
      </c>
    </row>
    <row r="387" spans="1:14" ht="38.25" x14ac:dyDescent="0.25">
      <c r="A387" s="151"/>
      <c r="B387" s="190"/>
      <c r="C387" s="211" t="s">
        <v>689</v>
      </c>
      <c r="D387" s="211" t="s">
        <v>684</v>
      </c>
      <c r="E387" s="211" t="s">
        <v>685</v>
      </c>
      <c r="F387" s="212" t="s">
        <v>195</v>
      </c>
      <c r="G387" s="243"/>
      <c r="H387" s="244">
        <v>1762.95</v>
      </c>
      <c r="I387" s="245"/>
      <c r="J387" s="244">
        <v>1762.95</v>
      </c>
      <c r="K387" s="245"/>
      <c r="L387" s="244">
        <v>8512.9500000000007</v>
      </c>
      <c r="M387" s="245"/>
      <c r="N387" s="246">
        <v>15262.95</v>
      </c>
    </row>
    <row r="388" spans="1:14" ht="38.25" x14ac:dyDescent="0.25">
      <c r="A388" s="151"/>
      <c r="B388" s="190"/>
      <c r="C388" s="211" t="s">
        <v>690</v>
      </c>
      <c r="D388" s="211" t="s">
        <v>687</v>
      </c>
      <c r="E388" s="211" t="s">
        <v>691</v>
      </c>
      <c r="F388" s="212" t="s">
        <v>195</v>
      </c>
      <c r="G388" s="243"/>
      <c r="H388" s="244">
        <v>311.47000000000003</v>
      </c>
      <c r="I388" s="245"/>
      <c r="J388" s="244">
        <v>4717.09</v>
      </c>
      <c r="K388" s="245"/>
      <c r="L388" s="244">
        <v>10346.17</v>
      </c>
      <c r="M388" s="245"/>
      <c r="N388" s="246">
        <v>15975.25</v>
      </c>
    </row>
    <row r="389" spans="1:14" ht="38.25" x14ac:dyDescent="0.25">
      <c r="A389" s="151"/>
      <c r="B389" s="190"/>
      <c r="C389" s="211" t="s">
        <v>692</v>
      </c>
      <c r="D389" s="211" t="s">
        <v>687</v>
      </c>
      <c r="E389" s="211" t="s">
        <v>693</v>
      </c>
      <c r="F389" s="212" t="s">
        <v>195</v>
      </c>
      <c r="G389" s="243"/>
      <c r="H389" s="244">
        <v>0</v>
      </c>
      <c r="I389" s="245"/>
      <c r="J389" s="244">
        <v>0</v>
      </c>
      <c r="K389" s="245"/>
      <c r="L389" s="244">
        <v>29277.200000000001</v>
      </c>
      <c r="M389" s="245"/>
      <c r="N389" s="246">
        <v>58554.39</v>
      </c>
    </row>
    <row r="390" spans="1:14" ht="38.25" x14ac:dyDescent="0.25">
      <c r="A390" s="151"/>
      <c r="B390" s="190"/>
      <c r="C390" s="211" t="s">
        <v>694</v>
      </c>
      <c r="D390" s="211" t="s">
        <v>684</v>
      </c>
      <c r="E390" s="211" t="s">
        <v>695</v>
      </c>
      <c r="F390" s="212" t="s">
        <v>195</v>
      </c>
      <c r="G390" s="243"/>
      <c r="H390" s="244">
        <v>0</v>
      </c>
      <c r="I390" s="245"/>
      <c r="J390" s="244">
        <v>0</v>
      </c>
      <c r="K390" s="245"/>
      <c r="L390" s="244">
        <v>4315</v>
      </c>
      <c r="M390" s="245"/>
      <c r="N390" s="246">
        <v>8630</v>
      </c>
    </row>
    <row r="391" spans="1:14" ht="25.5" x14ac:dyDescent="0.25">
      <c r="A391" s="151"/>
      <c r="B391" s="190"/>
      <c r="C391" s="211" t="s">
        <v>696</v>
      </c>
      <c r="D391" s="211" t="s">
        <v>687</v>
      </c>
      <c r="E391" s="211" t="s">
        <v>688</v>
      </c>
      <c r="F391" s="212" t="s">
        <v>195</v>
      </c>
      <c r="G391" s="243"/>
      <c r="H391" s="244">
        <v>997</v>
      </c>
      <c r="I391" s="245"/>
      <c r="J391" s="244">
        <v>997</v>
      </c>
      <c r="K391" s="245"/>
      <c r="L391" s="244">
        <v>2019.8</v>
      </c>
      <c r="M391" s="245"/>
      <c r="N391" s="246">
        <v>3042.6</v>
      </c>
    </row>
    <row r="392" spans="1:14" ht="25.5" x14ac:dyDescent="0.25">
      <c r="A392" s="151"/>
      <c r="B392" s="190"/>
      <c r="C392" s="211" t="s">
        <v>697</v>
      </c>
      <c r="D392" s="211" t="s">
        <v>687</v>
      </c>
      <c r="E392" s="211" t="s">
        <v>688</v>
      </c>
      <c r="F392" s="212" t="s">
        <v>195</v>
      </c>
      <c r="G392" s="243"/>
      <c r="H392" s="244">
        <v>0</v>
      </c>
      <c r="I392" s="245"/>
      <c r="J392" s="244">
        <v>0</v>
      </c>
      <c r="K392" s="245"/>
      <c r="L392" s="244">
        <v>1000</v>
      </c>
      <c r="M392" s="245"/>
      <c r="N392" s="246">
        <v>2000</v>
      </c>
    </row>
    <row r="393" spans="1:14" ht="51" x14ac:dyDescent="0.25">
      <c r="A393" s="151"/>
      <c r="B393" s="190"/>
      <c r="C393" s="211" t="s">
        <v>698</v>
      </c>
      <c r="D393" s="211" t="s">
        <v>687</v>
      </c>
      <c r="E393" s="211" t="s">
        <v>699</v>
      </c>
      <c r="F393" s="212" t="s">
        <v>195</v>
      </c>
      <c r="G393" s="243"/>
      <c r="H393" s="244">
        <v>0</v>
      </c>
      <c r="I393" s="245"/>
      <c r="J393" s="244">
        <v>0</v>
      </c>
      <c r="K393" s="245"/>
      <c r="L393" s="244">
        <v>11624.41</v>
      </c>
      <c r="M393" s="245"/>
      <c r="N393" s="246">
        <v>23248.82</v>
      </c>
    </row>
    <row r="394" spans="1:14" ht="38.25" x14ac:dyDescent="0.25">
      <c r="A394" s="151"/>
      <c r="B394" s="190"/>
      <c r="C394" s="211" t="s">
        <v>700</v>
      </c>
      <c r="D394" s="211" t="s">
        <v>684</v>
      </c>
      <c r="E394" s="211" t="s">
        <v>701</v>
      </c>
      <c r="F394" s="212" t="s">
        <v>195</v>
      </c>
      <c r="G394" s="243"/>
      <c r="H394" s="244">
        <v>0</v>
      </c>
      <c r="I394" s="245"/>
      <c r="J394" s="244">
        <v>0</v>
      </c>
      <c r="K394" s="245"/>
      <c r="L394" s="244">
        <v>2370</v>
      </c>
      <c r="M394" s="245"/>
      <c r="N394" s="246">
        <v>4740</v>
      </c>
    </row>
    <row r="395" spans="1:14" ht="38.25" x14ac:dyDescent="0.25">
      <c r="A395" s="151"/>
      <c r="B395" s="190"/>
      <c r="C395" s="211" t="s">
        <v>702</v>
      </c>
      <c r="D395" s="211" t="s">
        <v>684</v>
      </c>
      <c r="E395" s="211" t="s">
        <v>701</v>
      </c>
      <c r="F395" s="212" t="s">
        <v>195</v>
      </c>
      <c r="G395" s="243"/>
      <c r="H395" s="244">
        <v>0</v>
      </c>
      <c r="I395" s="245"/>
      <c r="J395" s="244">
        <v>0</v>
      </c>
      <c r="K395" s="245"/>
      <c r="L395" s="244">
        <v>3425</v>
      </c>
      <c r="M395" s="245"/>
      <c r="N395" s="246">
        <v>6850</v>
      </c>
    </row>
    <row r="396" spans="1:14" ht="25.5" x14ac:dyDescent="0.25">
      <c r="A396" s="151"/>
      <c r="B396" s="190"/>
      <c r="C396" s="211" t="s">
        <v>703</v>
      </c>
      <c r="D396" s="211" t="s">
        <v>687</v>
      </c>
      <c r="E396" s="211" t="s">
        <v>688</v>
      </c>
      <c r="F396" s="212" t="s">
        <v>195</v>
      </c>
      <c r="G396" s="243"/>
      <c r="H396" s="244">
        <v>0</v>
      </c>
      <c r="I396" s="245"/>
      <c r="J396" s="244">
        <v>0</v>
      </c>
      <c r="K396" s="245"/>
      <c r="L396" s="244">
        <v>2125</v>
      </c>
      <c r="M396" s="245"/>
      <c r="N396" s="246">
        <v>4250</v>
      </c>
    </row>
    <row r="397" spans="1:14" ht="25.5" x14ac:dyDescent="0.25">
      <c r="A397" s="151"/>
      <c r="B397" s="190"/>
      <c r="C397" s="211" t="s">
        <v>704</v>
      </c>
      <c r="D397" s="211" t="s">
        <v>687</v>
      </c>
      <c r="E397" s="211" t="s">
        <v>688</v>
      </c>
      <c r="F397" s="212" t="s">
        <v>195</v>
      </c>
      <c r="G397" s="243"/>
      <c r="H397" s="244">
        <v>0</v>
      </c>
      <c r="I397" s="245"/>
      <c r="J397" s="244">
        <v>0</v>
      </c>
      <c r="K397" s="245"/>
      <c r="L397" s="244">
        <v>450</v>
      </c>
      <c r="M397" s="245"/>
      <c r="N397" s="246">
        <v>900</v>
      </c>
    </row>
    <row r="398" spans="1:14" ht="25.5" x14ac:dyDescent="0.25">
      <c r="A398" s="151"/>
      <c r="B398" s="190"/>
      <c r="C398" s="211" t="s">
        <v>705</v>
      </c>
      <c r="D398" s="211" t="s">
        <v>706</v>
      </c>
      <c r="E398" s="211" t="s">
        <v>707</v>
      </c>
      <c r="F398" s="212" t="s">
        <v>195</v>
      </c>
      <c r="G398" s="243"/>
      <c r="H398" s="244">
        <v>6300</v>
      </c>
      <c r="I398" s="245"/>
      <c r="J398" s="244">
        <v>6300</v>
      </c>
      <c r="K398" s="245"/>
      <c r="L398" s="244">
        <v>9850</v>
      </c>
      <c r="M398" s="245"/>
      <c r="N398" s="246">
        <v>13400</v>
      </c>
    </row>
    <row r="399" spans="1:14" ht="25.5" x14ac:dyDescent="0.25">
      <c r="A399" s="151"/>
      <c r="B399" s="190"/>
      <c r="C399" s="211" t="s">
        <v>708</v>
      </c>
      <c r="D399" s="211" t="s">
        <v>706</v>
      </c>
      <c r="E399" s="211" t="s">
        <v>707</v>
      </c>
      <c r="F399" s="212" t="s">
        <v>195</v>
      </c>
      <c r="G399" s="243"/>
      <c r="H399" s="244">
        <v>0</v>
      </c>
      <c r="I399" s="245"/>
      <c r="J399" s="244">
        <v>0</v>
      </c>
      <c r="K399" s="245"/>
      <c r="L399" s="244">
        <v>100</v>
      </c>
      <c r="M399" s="245"/>
      <c r="N399" s="246">
        <v>200</v>
      </c>
    </row>
    <row r="400" spans="1:14" ht="51" x14ac:dyDescent="0.25">
      <c r="A400" s="151"/>
      <c r="B400" s="190"/>
      <c r="C400" s="211" t="s">
        <v>709</v>
      </c>
      <c r="D400" s="211" t="s">
        <v>687</v>
      </c>
      <c r="E400" s="211" t="s">
        <v>691</v>
      </c>
      <c r="F400" s="212" t="s">
        <v>195</v>
      </c>
      <c r="G400" s="243"/>
      <c r="H400" s="244">
        <v>0</v>
      </c>
      <c r="I400" s="245"/>
      <c r="J400" s="244">
        <v>17728.32</v>
      </c>
      <c r="K400" s="245"/>
      <c r="L400" s="244">
        <v>17729.16</v>
      </c>
      <c r="M400" s="245"/>
      <c r="N400" s="246">
        <v>17730</v>
      </c>
    </row>
    <row r="401" spans="1:14" ht="38.25" x14ac:dyDescent="0.25">
      <c r="A401" s="151"/>
      <c r="B401" s="190"/>
      <c r="C401" s="211" t="s">
        <v>710</v>
      </c>
      <c r="D401" s="211" t="s">
        <v>687</v>
      </c>
      <c r="E401" s="211" t="s">
        <v>711</v>
      </c>
      <c r="F401" s="212" t="s">
        <v>195</v>
      </c>
      <c r="G401" s="243"/>
      <c r="H401" s="244">
        <v>0</v>
      </c>
      <c r="I401" s="245"/>
      <c r="J401" s="244">
        <v>0</v>
      </c>
      <c r="K401" s="245"/>
      <c r="L401" s="244">
        <v>4675</v>
      </c>
      <c r="M401" s="245"/>
      <c r="N401" s="246">
        <v>9350</v>
      </c>
    </row>
    <row r="402" spans="1:14" ht="25.5" x14ac:dyDescent="0.25">
      <c r="A402" s="151"/>
      <c r="B402" s="190"/>
      <c r="C402" s="211" t="s">
        <v>712</v>
      </c>
      <c r="D402" s="211" t="s">
        <v>684</v>
      </c>
      <c r="E402" s="211" t="s">
        <v>713</v>
      </c>
      <c r="F402" s="212" t="s">
        <v>195</v>
      </c>
      <c r="G402" s="243"/>
      <c r="H402" s="244">
        <v>2977.6</v>
      </c>
      <c r="I402" s="245"/>
      <c r="J402" s="244">
        <v>2977.6</v>
      </c>
      <c r="K402" s="245"/>
      <c r="L402" s="244">
        <v>7814.25</v>
      </c>
      <c r="M402" s="245"/>
      <c r="N402" s="246">
        <v>12650.9</v>
      </c>
    </row>
    <row r="403" spans="1:14" ht="38.25" x14ac:dyDescent="0.25">
      <c r="A403" s="151"/>
      <c r="B403" s="190"/>
      <c r="C403" s="211" t="s">
        <v>714</v>
      </c>
      <c r="D403" s="211" t="s">
        <v>687</v>
      </c>
      <c r="E403" s="211" t="s">
        <v>688</v>
      </c>
      <c r="F403" s="212" t="s">
        <v>195</v>
      </c>
      <c r="G403" s="243"/>
      <c r="H403" s="244">
        <v>0</v>
      </c>
      <c r="I403" s="245"/>
      <c r="J403" s="244">
        <v>0</v>
      </c>
      <c r="K403" s="245"/>
      <c r="L403" s="244">
        <v>1250</v>
      </c>
      <c r="M403" s="245"/>
      <c r="N403" s="246">
        <v>2500</v>
      </c>
    </row>
    <row r="404" spans="1:14" ht="63.75" x14ac:dyDescent="0.25">
      <c r="A404" s="151"/>
      <c r="B404" s="190"/>
      <c r="C404" s="211" t="s">
        <v>715</v>
      </c>
      <c r="D404" s="211" t="s">
        <v>687</v>
      </c>
      <c r="E404" s="211" t="s">
        <v>688</v>
      </c>
      <c r="F404" s="212" t="s">
        <v>195</v>
      </c>
      <c r="G404" s="243"/>
      <c r="H404" s="244">
        <v>9114.49</v>
      </c>
      <c r="I404" s="245"/>
      <c r="J404" s="244">
        <v>14806.21</v>
      </c>
      <c r="K404" s="245"/>
      <c r="L404" s="244">
        <v>26573.42</v>
      </c>
      <c r="M404" s="245"/>
      <c r="N404" s="246">
        <v>38340.620000000003</v>
      </c>
    </row>
    <row r="405" spans="1:14" ht="63.75" x14ac:dyDescent="0.25">
      <c r="A405" s="151"/>
      <c r="B405" s="190"/>
      <c r="C405" s="211" t="s">
        <v>716</v>
      </c>
      <c r="D405" s="211" t="s">
        <v>717</v>
      </c>
      <c r="E405" s="211" t="s">
        <v>718</v>
      </c>
      <c r="F405" s="212" t="s">
        <v>195</v>
      </c>
      <c r="G405" s="243"/>
      <c r="H405" s="244">
        <v>4407.84</v>
      </c>
      <c r="I405" s="245"/>
      <c r="J405" s="244">
        <v>4407.84</v>
      </c>
      <c r="K405" s="245"/>
      <c r="L405" s="244">
        <v>5059.5200000000004</v>
      </c>
      <c r="M405" s="245"/>
      <c r="N405" s="246">
        <v>5711.2</v>
      </c>
    </row>
    <row r="406" spans="1:14" ht="38.25" x14ac:dyDescent="0.25">
      <c r="A406" s="151"/>
      <c r="B406" s="190"/>
      <c r="C406" s="211" t="s">
        <v>719</v>
      </c>
      <c r="D406" s="211" t="s">
        <v>684</v>
      </c>
      <c r="E406" s="211" t="s">
        <v>701</v>
      </c>
      <c r="F406" s="212" t="s">
        <v>195</v>
      </c>
      <c r="G406" s="243"/>
      <c r="H406" s="244">
        <v>0</v>
      </c>
      <c r="I406" s="245"/>
      <c r="J406" s="244">
        <v>0</v>
      </c>
      <c r="K406" s="245"/>
      <c r="L406" s="244">
        <v>375</v>
      </c>
      <c r="M406" s="245"/>
      <c r="N406" s="246">
        <v>750</v>
      </c>
    </row>
    <row r="407" spans="1:14" ht="25.5" x14ac:dyDescent="0.25">
      <c r="A407" s="151"/>
      <c r="B407" s="190"/>
      <c r="C407" s="211" t="s">
        <v>720</v>
      </c>
      <c r="D407" s="211" t="s">
        <v>687</v>
      </c>
      <c r="E407" s="211" t="s">
        <v>721</v>
      </c>
      <c r="F407" s="212" t="s">
        <v>195</v>
      </c>
      <c r="G407" s="243"/>
      <c r="H407" s="244">
        <v>117.12</v>
      </c>
      <c r="I407" s="245"/>
      <c r="J407" s="244">
        <v>117.12</v>
      </c>
      <c r="K407" s="245"/>
      <c r="L407" s="244">
        <v>508.56</v>
      </c>
      <c r="M407" s="245"/>
      <c r="N407" s="246">
        <v>900</v>
      </c>
    </row>
    <row r="408" spans="1:14" ht="38.25" x14ac:dyDescent="0.25">
      <c r="A408" s="151"/>
      <c r="B408" s="190"/>
      <c r="C408" s="211" t="s">
        <v>722</v>
      </c>
      <c r="D408" s="211" t="s">
        <v>687</v>
      </c>
      <c r="E408" s="211" t="s">
        <v>691</v>
      </c>
      <c r="F408" s="212" t="s">
        <v>195</v>
      </c>
      <c r="G408" s="243"/>
      <c r="H408" s="244">
        <v>48024</v>
      </c>
      <c r="I408" s="245"/>
      <c r="J408" s="244">
        <v>48024</v>
      </c>
      <c r="K408" s="245"/>
      <c r="L408" s="244">
        <v>72762</v>
      </c>
      <c r="M408" s="245"/>
      <c r="N408" s="246">
        <v>97500</v>
      </c>
    </row>
    <row r="409" spans="1:14" ht="38.25" x14ac:dyDescent="0.25">
      <c r="A409" s="151"/>
      <c r="B409" s="190"/>
      <c r="C409" s="211" t="s">
        <v>723</v>
      </c>
      <c r="D409" s="211" t="s">
        <v>687</v>
      </c>
      <c r="E409" s="211" t="s">
        <v>691</v>
      </c>
      <c r="F409" s="212" t="s">
        <v>195</v>
      </c>
      <c r="G409" s="243"/>
      <c r="H409" s="244">
        <v>43408.37</v>
      </c>
      <c r="I409" s="245"/>
      <c r="J409" s="244">
        <v>43408.37</v>
      </c>
      <c r="K409" s="245"/>
      <c r="L409" s="244">
        <v>97839.21</v>
      </c>
      <c r="M409" s="245"/>
      <c r="N409" s="246">
        <v>152270.04</v>
      </c>
    </row>
    <row r="410" spans="1:14" ht="25.5" x14ac:dyDescent="0.25">
      <c r="A410" s="151"/>
      <c r="B410" s="190"/>
      <c r="C410" s="211" t="s">
        <v>724</v>
      </c>
      <c r="D410" s="211" t="s">
        <v>725</v>
      </c>
      <c r="E410" s="211" t="s">
        <v>726</v>
      </c>
      <c r="F410" s="212" t="s">
        <v>195</v>
      </c>
      <c r="G410" s="243"/>
      <c r="H410" s="244">
        <v>0</v>
      </c>
      <c r="I410" s="245"/>
      <c r="J410" s="244">
        <v>0</v>
      </c>
      <c r="K410" s="245"/>
      <c r="L410" s="244">
        <v>12500</v>
      </c>
      <c r="M410" s="245"/>
      <c r="N410" s="246">
        <v>25000</v>
      </c>
    </row>
    <row r="411" spans="1:14" ht="38.25" x14ac:dyDescent="0.25">
      <c r="A411" s="151"/>
      <c r="B411" s="190"/>
      <c r="C411" s="211" t="s">
        <v>727</v>
      </c>
      <c r="D411" s="211" t="s">
        <v>725</v>
      </c>
      <c r="E411" s="211" t="s">
        <v>726</v>
      </c>
      <c r="F411" s="212" t="s">
        <v>195</v>
      </c>
      <c r="G411" s="243"/>
      <c r="H411" s="244">
        <v>0</v>
      </c>
      <c r="I411" s="245"/>
      <c r="J411" s="244">
        <v>0</v>
      </c>
      <c r="K411" s="245"/>
      <c r="L411" s="244">
        <v>1000</v>
      </c>
      <c r="M411" s="245"/>
      <c r="N411" s="246">
        <v>2000</v>
      </c>
    </row>
    <row r="412" spans="1:14" ht="25.5" x14ac:dyDescent="0.25">
      <c r="A412" s="151"/>
      <c r="B412" s="190"/>
      <c r="C412" s="211" t="s">
        <v>728</v>
      </c>
      <c r="D412" s="211" t="s">
        <v>725</v>
      </c>
      <c r="E412" s="211" t="s">
        <v>726</v>
      </c>
      <c r="F412" s="212" t="s">
        <v>195</v>
      </c>
      <c r="G412" s="243"/>
      <c r="H412" s="244">
        <v>0</v>
      </c>
      <c r="I412" s="245"/>
      <c r="J412" s="244">
        <v>0</v>
      </c>
      <c r="K412" s="245"/>
      <c r="L412" s="244">
        <v>2750</v>
      </c>
      <c r="M412" s="245"/>
      <c r="N412" s="246">
        <v>5500</v>
      </c>
    </row>
    <row r="413" spans="1:14" ht="25.5" x14ac:dyDescent="0.25">
      <c r="A413" s="151"/>
      <c r="B413" s="190"/>
      <c r="C413" s="211" t="s">
        <v>729</v>
      </c>
      <c r="D413" s="211" t="s">
        <v>725</v>
      </c>
      <c r="E413" s="211" t="s">
        <v>726</v>
      </c>
      <c r="F413" s="212" t="s">
        <v>195</v>
      </c>
      <c r="G413" s="243"/>
      <c r="H413" s="244">
        <v>0</v>
      </c>
      <c r="I413" s="245"/>
      <c r="J413" s="244">
        <v>0</v>
      </c>
      <c r="K413" s="245"/>
      <c r="L413" s="244">
        <v>750</v>
      </c>
      <c r="M413" s="245"/>
      <c r="N413" s="246">
        <v>1500</v>
      </c>
    </row>
    <row r="414" spans="1:14" ht="25.5" x14ac:dyDescent="0.25">
      <c r="A414" s="151"/>
      <c r="B414" s="190"/>
      <c r="C414" s="211" t="s">
        <v>730</v>
      </c>
      <c r="D414" s="211" t="s">
        <v>725</v>
      </c>
      <c r="E414" s="211" t="s">
        <v>726</v>
      </c>
      <c r="F414" s="212" t="s">
        <v>195</v>
      </c>
      <c r="G414" s="243"/>
      <c r="H414" s="244">
        <v>0</v>
      </c>
      <c r="I414" s="245"/>
      <c r="J414" s="244">
        <v>0</v>
      </c>
      <c r="K414" s="245"/>
      <c r="L414" s="244">
        <v>1500</v>
      </c>
      <c r="M414" s="245"/>
      <c r="N414" s="246">
        <v>3000</v>
      </c>
    </row>
    <row r="415" spans="1:14" ht="25.5" x14ac:dyDescent="0.25">
      <c r="A415" s="151"/>
      <c r="B415" s="190"/>
      <c r="C415" s="211" t="s">
        <v>731</v>
      </c>
      <c r="D415" s="211" t="s">
        <v>687</v>
      </c>
      <c r="E415" s="211" t="s">
        <v>688</v>
      </c>
      <c r="F415" s="212" t="s">
        <v>195</v>
      </c>
      <c r="G415" s="243"/>
      <c r="H415" s="244">
        <v>0</v>
      </c>
      <c r="I415" s="245"/>
      <c r="J415" s="244">
        <v>0</v>
      </c>
      <c r="K415" s="245"/>
      <c r="L415" s="244">
        <v>3850</v>
      </c>
      <c r="M415" s="245"/>
      <c r="N415" s="246">
        <v>7700</v>
      </c>
    </row>
    <row r="416" spans="1:14" ht="38.25" x14ac:dyDescent="0.25">
      <c r="A416" s="151"/>
      <c r="B416" s="190"/>
      <c r="C416" s="191" t="s">
        <v>732</v>
      </c>
      <c r="D416" s="191" t="s">
        <v>687</v>
      </c>
      <c r="E416" s="191" t="s">
        <v>688</v>
      </c>
      <c r="F416" s="195" t="s">
        <v>195</v>
      </c>
      <c r="G416" s="233"/>
      <c r="H416" s="237">
        <v>0</v>
      </c>
      <c r="I416" s="235"/>
      <c r="J416" s="237">
        <v>0</v>
      </c>
      <c r="K416" s="235"/>
      <c r="L416" s="237">
        <v>1500</v>
      </c>
      <c r="M416" s="235"/>
      <c r="N416" s="239">
        <v>3000</v>
      </c>
    </row>
    <row r="417" spans="1:14" x14ac:dyDescent="0.25">
      <c r="A417" s="151" t="s">
        <v>71</v>
      </c>
      <c r="B417" s="150" t="s">
        <v>70</v>
      </c>
      <c r="C417" s="192"/>
      <c r="D417" s="192"/>
      <c r="E417" s="192"/>
      <c r="F417" s="249"/>
      <c r="G417" s="83"/>
      <c r="H417" s="85"/>
      <c r="I417" s="85"/>
      <c r="J417" s="85"/>
      <c r="K417" s="85"/>
      <c r="L417" s="85"/>
      <c r="M417" s="85"/>
      <c r="N417" s="87"/>
    </row>
    <row r="418" spans="1:14" x14ac:dyDescent="0.25">
      <c r="A418" s="151" t="s">
        <v>72</v>
      </c>
      <c r="B418" s="150" t="s">
        <v>12</v>
      </c>
      <c r="C418" s="152"/>
      <c r="D418" s="152"/>
      <c r="E418" s="152"/>
      <c r="F418" s="165"/>
      <c r="G418" s="166"/>
      <c r="H418" s="167"/>
      <c r="I418" s="167"/>
      <c r="J418" s="167"/>
      <c r="K418" s="167"/>
      <c r="L418" s="167"/>
      <c r="M418" s="167"/>
      <c r="N418" s="168"/>
    </row>
    <row r="419" spans="1:14" x14ac:dyDescent="0.25">
      <c r="A419" s="151" t="s">
        <v>74</v>
      </c>
      <c r="B419" s="150" t="s">
        <v>73</v>
      </c>
      <c r="C419" s="203"/>
      <c r="D419" s="203"/>
      <c r="E419" s="203"/>
      <c r="F419" s="264"/>
      <c r="G419" s="166">
        <v>821.79</v>
      </c>
      <c r="H419" s="167">
        <f>SUM(H420:H423)</f>
        <v>0</v>
      </c>
      <c r="I419" s="167">
        <v>821.79</v>
      </c>
      <c r="J419" s="167">
        <f>SUM(J420:J423)</f>
        <v>0</v>
      </c>
      <c r="K419" s="167">
        <v>10896.65</v>
      </c>
      <c r="L419" s="167">
        <f>SUM(L420:L423)</f>
        <v>0</v>
      </c>
      <c r="M419" s="167">
        <v>21180.25</v>
      </c>
      <c r="N419" s="168">
        <f>SUM(N420:N423)</f>
        <v>17201</v>
      </c>
    </row>
    <row r="420" spans="1:14" ht="38.25" x14ac:dyDescent="0.25">
      <c r="A420" s="151"/>
      <c r="B420" s="190"/>
      <c r="C420" s="204" t="s">
        <v>733</v>
      </c>
      <c r="D420" s="204" t="s">
        <v>734</v>
      </c>
      <c r="E420" s="204" t="s">
        <v>735</v>
      </c>
      <c r="F420" s="206" t="s">
        <v>343</v>
      </c>
      <c r="G420" s="253"/>
      <c r="H420" s="258">
        <v>0</v>
      </c>
      <c r="I420" s="255"/>
      <c r="J420" s="258">
        <v>0</v>
      </c>
      <c r="K420" s="255"/>
      <c r="L420" s="258">
        <v>0</v>
      </c>
      <c r="M420" s="255"/>
      <c r="N420" s="259">
        <v>6897</v>
      </c>
    </row>
    <row r="421" spans="1:14" ht="38.25" x14ac:dyDescent="0.25">
      <c r="A421" s="151"/>
      <c r="B421" s="190"/>
      <c r="C421" s="211" t="s">
        <v>736</v>
      </c>
      <c r="D421" s="211" t="s">
        <v>734</v>
      </c>
      <c r="E421" s="211" t="s">
        <v>735</v>
      </c>
      <c r="F421" s="212" t="s">
        <v>343</v>
      </c>
      <c r="G421" s="260"/>
      <c r="H421" s="261">
        <v>0</v>
      </c>
      <c r="I421" s="262"/>
      <c r="J421" s="261">
        <v>0</v>
      </c>
      <c r="K421" s="262"/>
      <c r="L421" s="261">
        <v>0</v>
      </c>
      <c r="M421" s="262"/>
      <c r="N421" s="263">
        <v>4420</v>
      </c>
    </row>
    <row r="422" spans="1:14" ht="38.25" x14ac:dyDescent="0.25">
      <c r="A422" s="151"/>
      <c r="B422" s="190"/>
      <c r="C422" s="211" t="s">
        <v>737</v>
      </c>
      <c r="D422" s="211" t="s">
        <v>734</v>
      </c>
      <c r="E422" s="211" t="s">
        <v>738</v>
      </c>
      <c r="F422" s="212" t="s">
        <v>343</v>
      </c>
      <c r="G422" s="260"/>
      <c r="H422" s="261">
        <v>0</v>
      </c>
      <c r="I422" s="262"/>
      <c r="J422" s="261">
        <v>0</v>
      </c>
      <c r="K422" s="262"/>
      <c r="L422" s="261">
        <v>0</v>
      </c>
      <c r="M422" s="262"/>
      <c r="N422" s="263">
        <v>694</v>
      </c>
    </row>
    <row r="423" spans="1:14" ht="38.25" x14ac:dyDescent="0.25">
      <c r="A423" s="151"/>
      <c r="B423" s="190"/>
      <c r="C423" s="191" t="s">
        <v>739</v>
      </c>
      <c r="D423" s="191" t="s">
        <v>734</v>
      </c>
      <c r="E423" s="191" t="s">
        <v>735</v>
      </c>
      <c r="F423" s="195" t="s">
        <v>343</v>
      </c>
      <c r="G423" s="252"/>
      <c r="H423" s="256">
        <v>0</v>
      </c>
      <c r="I423" s="254"/>
      <c r="J423" s="256">
        <v>0</v>
      </c>
      <c r="K423" s="254"/>
      <c r="L423" s="256">
        <v>0</v>
      </c>
      <c r="M423" s="254"/>
      <c r="N423" s="257">
        <v>5190</v>
      </c>
    </row>
    <row r="424" spans="1:14" x14ac:dyDescent="0.25">
      <c r="A424" s="151" t="s">
        <v>76</v>
      </c>
      <c r="B424" s="150" t="s">
        <v>75</v>
      </c>
      <c r="C424" s="192"/>
      <c r="D424" s="192"/>
      <c r="E424" s="192"/>
      <c r="F424" s="249"/>
      <c r="G424" s="83"/>
      <c r="H424" s="85"/>
      <c r="I424" s="85"/>
      <c r="J424" s="85"/>
      <c r="K424" s="85"/>
      <c r="L424" s="85"/>
      <c r="M424" s="85"/>
      <c r="N424" s="87"/>
    </row>
    <row r="425" spans="1:14" x14ac:dyDescent="0.25">
      <c r="A425" s="151" t="s">
        <v>78</v>
      </c>
      <c r="B425" s="150" t="s">
        <v>77</v>
      </c>
      <c r="C425" s="203"/>
      <c r="D425" s="203"/>
      <c r="E425" s="203"/>
      <c r="F425" s="264"/>
      <c r="G425" s="83">
        <v>3596.91</v>
      </c>
      <c r="H425" s="85">
        <v>175.02</v>
      </c>
      <c r="I425" s="85">
        <v>3596.91</v>
      </c>
      <c r="J425" s="85">
        <v>288.82</v>
      </c>
      <c r="K425" s="85">
        <v>3807.11</v>
      </c>
      <c r="L425" s="85">
        <v>2644.41</v>
      </c>
      <c r="M425" s="85">
        <v>4942.1099999999997</v>
      </c>
      <c r="N425" s="87">
        <v>5000</v>
      </c>
    </row>
    <row r="426" spans="1:14" ht="25.5" x14ac:dyDescent="0.25">
      <c r="A426" s="151"/>
      <c r="B426" s="190"/>
      <c r="C426" s="193" t="s">
        <v>740</v>
      </c>
      <c r="D426" s="193" t="s">
        <v>741</v>
      </c>
      <c r="E426" s="193" t="s">
        <v>742</v>
      </c>
      <c r="F426" s="197" t="s">
        <v>195</v>
      </c>
      <c r="G426" s="83"/>
      <c r="H426" s="238">
        <v>175.02</v>
      </c>
      <c r="I426" s="85"/>
      <c r="J426" s="238">
        <v>288.82</v>
      </c>
      <c r="K426" s="85"/>
      <c r="L426" s="238">
        <v>2644.41</v>
      </c>
      <c r="M426" s="85"/>
      <c r="N426" s="240">
        <v>5000</v>
      </c>
    </row>
    <row r="427" spans="1:14" x14ac:dyDescent="0.25">
      <c r="A427" s="151" t="s">
        <v>80</v>
      </c>
      <c r="B427" s="150" t="s">
        <v>79</v>
      </c>
      <c r="C427" s="193"/>
      <c r="D427" s="193"/>
      <c r="E427" s="193"/>
      <c r="F427" s="251"/>
      <c r="G427" s="83">
        <v>38503.730000000003</v>
      </c>
      <c r="H427" s="85">
        <f>SUM(H428:H435)</f>
        <v>23058.43</v>
      </c>
      <c r="I427" s="85">
        <v>42765.64</v>
      </c>
      <c r="J427" s="85">
        <f>SUM(J428:J435)</f>
        <v>26338.84</v>
      </c>
      <c r="K427" s="85">
        <v>52133.71</v>
      </c>
      <c r="L427" s="85">
        <f>SUM(L428:L435)</f>
        <v>54615.31</v>
      </c>
      <c r="M427" s="85">
        <v>59836.7</v>
      </c>
      <c r="N427" s="87">
        <f>SUM(N428:N435)</f>
        <v>82891.760000000009</v>
      </c>
    </row>
    <row r="428" spans="1:14" ht="25.5" x14ac:dyDescent="0.25">
      <c r="A428" s="151"/>
      <c r="B428" s="190"/>
      <c r="C428" s="204" t="s">
        <v>743</v>
      </c>
      <c r="D428" s="204" t="s">
        <v>744</v>
      </c>
      <c r="E428" s="204" t="s">
        <v>745</v>
      </c>
      <c r="F428" s="206" t="s">
        <v>195</v>
      </c>
      <c r="G428" s="234"/>
      <c r="H428" s="241">
        <v>3000</v>
      </c>
      <c r="I428" s="236"/>
      <c r="J428" s="241">
        <v>3000</v>
      </c>
      <c r="K428" s="236"/>
      <c r="L428" s="241">
        <v>3000</v>
      </c>
      <c r="M428" s="236"/>
      <c r="N428" s="242">
        <v>3000</v>
      </c>
    </row>
    <row r="429" spans="1:14" ht="25.5" x14ac:dyDescent="0.25">
      <c r="A429" s="151"/>
      <c r="B429" s="190"/>
      <c r="C429" s="211" t="s">
        <v>746</v>
      </c>
      <c r="D429" s="211" t="s">
        <v>744</v>
      </c>
      <c r="E429" s="211" t="s">
        <v>747</v>
      </c>
      <c r="F429" s="212" t="s">
        <v>195</v>
      </c>
      <c r="G429" s="243"/>
      <c r="H429" s="244">
        <v>3029</v>
      </c>
      <c r="I429" s="245"/>
      <c r="J429" s="244">
        <v>3029</v>
      </c>
      <c r="K429" s="245"/>
      <c r="L429" s="244">
        <v>4413</v>
      </c>
      <c r="M429" s="245"/>
      <c r="N429" s="246">
        <v>5797</v>
      </c>
    </row>
    <row r="430" spans="1:14" ht="25.5" x14ac:dyDescent="0.25">
      <c r="A430" s="151"/>
      <c r="B430" s="190"/>
      <c r="C430" s="211" t="s">
        <v>748</v>
      </c>
      <c r="D430" s="211" t="s">
        <v>744</v>
      </c>
      <c r="E430" s="211" t="s">
        <v>749</v>
      </c>
      <c r="F430" s="212" t="s">
        <v>195</v>
      </c>
      <c r="G430" s="243"/>
      <c r="H430" s="244">
        <v>12233.03</v>
      </c>
      <c r="I430" s="245"/>
      <c r="J430" s="244">
        <v>12233.03</v>
      </c>
      <c r="K430" s="245"/>
      <c r="L430" s="244">
        <v>12927.95</v>
      </c>
      <c r="M430" s="245"/>
      <c r="N430" s="246">
        <v>13622.86</v>
      </c>
    </row>
    <row r="431" spans="1:14" ht="25.5" x14ac:dyDescent="0.25">
      <c r="A431" s="151"/>
      <c r="B431" s="190"/>
      <c r="C431" s="211" t="s">
        <v>750</v>
      </c>
      <c r="D431" s="211" t="s">
        <v>751</v>
      </c>
      <c r="E431" s="211" t="s">
        <v>752</v>
      </c>
      <c r="F431" s="212" t="s">
        <v>195</v>
      </c>
      <c r="G431" s="243"/>
      <c r="H431" s="244">
        <v>1915.4</v>
      </c>
      <c r="I431" s="245"/>
      <c r="J431" s="244">
        <v>1915.4</v>
      </c>
      <c r="K431" s="245"/>
      <c r="L431" s="244">
        <v>6915.4</v>
      </c>
      <c r="M431" s="245"/>
      <c r="N431" s="246">
        <v>11915.4</v>
      </c>
    </row>
    <row r="432" spans="1:14" ht="25.5" x14ac:dyDescent="0.25">
      <c r="A432" s="151"/>
      <c r="B432" s="190"/>
      <c r="C432" s="211" t="s">
        <v>753</v>
      </c>
      <c r="D432" s="211" t="s">
        <v>754</v>
      </c>
      <c r="E432" s="211" t="s">
        <v>755</v>
      </c>
      <c r="F432" s="212" t="s">
        <v>195</v>
      </c>
      <c r="G432" s="243"/>
      <c r="H432" s="244">
        <v>0</v>
      </c>
      <c r="I432" s="245"/>
      <c r="J432" s="244">
        <v>1537.2</v>
      </c>
      <c r="K432" s="245"/>
      <c r="L432" s="244">
        <v>6887.2</v>
      </c>
      <c r="M432" s="245"/>
      <c r="N432" s="246">
        <v>12237.2</v>
      </c>
    </row>
    <row r="433" spans="1:14" ht="38.25" x14ac:dyDescent="0.25">
      <c r="A433" s="151"/>
      <c r="B433" s="190"/>
      <c r="C433" s="211" t="s">
        <v>756</v>
      </c>
      <c r="D433" s="211" t="s">
        <v>757</v>
      </c>
      <c r="E433" s="211" t="s">
        <v>758</v>
      </c>
      <c r="F433" s="212" t="s">
        <v>195</v>
      </c>
      <c r="G433" s="243"/>
      <c r="H433" s="244">
        <v>2881</v>
      </c>
      <c r="I433" s="245"/>
      <c r="J433" s="244">
        <v>4624.21</v>
      </c>
      <c r="K433" s="245"/>
      <c r="L433" s="244">
        <v>9812.11</v>
      </c>
      <c r="M433" s="245"/>
      <c r="N433" s="246">
        <v>15000</v>
      </c>
    </row>
    <row r="434" spans="1:14" ht="38.25" x14ac:dyDescent="0.25">
      <c r="A434" s="151"/>
      <c r="B434" s="190"/>
      <c r="C434" s="211" t="s">
        <v>759</v>
      </c>
      <c r="D434" s="211" t="s">
        <v>754</v>
      </c>
      <c r="E434" s="211" t="s">
        <v>755</v>
      </c>
      <c r="F434" s="212" t="s">
        <v>195</v>
      </c>
      <c r="G434" s="243"/>
      <c r="H434" s="244">
        <v>0</v>
      </c>
      <c r="I434" s="245"/>
      <c r="J434" s="244">
        <v>0</v>
      </c>
      <c r="K434" s="245"/>
      <c r="L434" s="244">
        <v>4659.6499999999996</v>
      </c>
      <c r="M434" s="245"/>
      <c r="N434" s="246">
        <v>9319.2999999999993</v>
      </c>
    </row>
    <row r="435" spans="1:14" x14ac:dyDescent="0.25">
      <c r="A435" s="151"/>
      <c r="B435" s="190"/>
      <c r="C435" s="191" t="s">
        <v>760</v>
      </c>
      <c r="D435" s="191" t="s">
        <v>761</v>
      </c>
      <c r="E435" s="191" t="s">
        <v>762</v>
      </c>
      <c r="F435" s="195" t="s">
        <v>328</v>
      </c>
      <c r="G435" s="233"/>
      <c r="H435" s="237">
        <v>0</v>
      </c>
      <c r="I435" s="235"/>
      <c r="J435" s="237">
        <v>0</v>
      </c>
      <c r="K435" s="235"/>
      <c r="L435" s="237">
        <v>6000</v>
      </c>
      <c r="M435" s="235"/>
      <c r="N435" s="239">
        <v>12000</v>
      </c>
    </row>
    <row r="436" spans="1:14" x14ac:dyDescent="0.25">
      <c r="A436" s="154" t="s">
        <v>62</v>
      </c>
      <c r="B436" s="156" t="s">
        <v>127</v>
      </c>
      <c r="C436" s="192"/>
      <c r="D436" s="192"/>
      <c r="E436" s="192"/>
      <c r="F436" s="249"/>
      <c r="G436" s="75">
        <f>SUM(G148:G427)</f>
        <v>590340.94000000006</v>
      </c>
      <c r="H436" s="76">
        <f>SUM(H427,H425,H424,H419,H418,H417,H384,H201,H184,H148)</f>
        <v>572265.82999999996</v>
      </c>
      <c r="I436" s="76">
        <f>SUM(I427,I425,I424,I419,I418,I417,I384,I201,I184,I148)</f>
        <v>1176827.17</v>
      </c>
      <c r="J436" s="76">
        <f>SUM(J427,J425,J424,J419,J418,J417,J384,J201,J184,J148)</f>
        <v>1036216.59</v>
      </c>
      <c r="K436" s="76">
        <f>SUM(K427,K425,K424,K419,K418,K417,K384,K201,K184,K148)</f>
        <v>1640584.96</v>
      </c>
      <c r="L436" s="76">
        <f>SUM(L427,L425,L424,L419,L418,L417,L384,L201,L184,L148)</f>
        <v>1966511.07</v>
      </c>
      <c r="M436" s="76">
        <f>SUM(M148:M427)</f>
        <v>2171502.8200000003</v>
      </c>
      <c r="N436" s="77">
        <f>SUM(N427,N425,N424,N419,N418,N417,N384,N201,N184,N148)</f>
        <v>2975440.79</v>
      </c>
    </row>
    <row r="437" spans="1:14" x14ac:dyDescent="0.25">
      <c r="A437" s="151" t="s">
        <v>83</v>
      </c>
      <c r="B437" s="150" t="s">
        <v>82</v>
      </c>
      <c r="C437" s="152"/>
      <c r="D437" s="152"/>
      <c r="E437" s="152"/>
      <c r="F437" s="165"/>
      <c r="G437" s="71"/>
      <c r="H437" s="73"/>
      <c r="I437" s="85"/>
      <c r="J437" s="85"/>
      <c r="K437" s="85"/>
      <c r="L437" s="85"/>
      <c r="M437" s="85"/>
      <c r="N437" s="169"/>
    </row>
    <row r="438" spans="1:14" x14ac:dyDescent="0.25">
      <c r="A438" s="151" t="s">
        <v>85</v>
      </c>
      <c r="B438" s="150" t="s">
        <v>84</v>
      </c>
      <c r="C438" s="203"/>
      <c r="D438" s="203"/>
      <c r="E438" s="203"/>
      <c r="F438" s="264"/>
      <c r="G438" s="166">
        <v>252764.85</v>
      </c>
      <c r="H438" s="167">
        <f>SUM(H439:H468)</f>
        <v>64475.59</v>
      </c>
      <c r="I438" s="167">
        <v>440211.25</v>
      </c>
      <c r="J438" s="167">
        <f>SUM(J439:J468)</f>
        <v>202659.91</v>
      </c>
      <c r="K438" s="167">
        <v>515856.12</v>
      </c>
      <c r="L438" s="167">
        <f>SUM(L439:L468)</f>
        <v>666103.52999999991</v>
      </c>
      <c r="M438" s="167">
        <v>685309.46</v>
      </c>
      <c r="N438" s="168">
        <f>SUM(N439:N468)</f>
        <v>1153689.7999999998</v>
      </c>
    </row>
    <row r="439" spans="1:14" ht="51" x14ac:dyDescent="0.25">
      <c r="A439" s="151"/>
      <c r="B439" s="190"/>
      <c r="C439" s="204" t="s">
        <v>763</v>
      </c>
      <c r="D439" s="204" t="s">
        <v>764</v>
      </c>
      <c r="E439" s="204" t="s">
        <v>765</v>
      </c>
      <c r="F439" s="206" t="s">
        <v>328</v>
      </c>
      <c r="G439" s="253"/>
      <c r="H439" s="258">
        <v>0</v>
      </c>
      <c r="I439" s="255"/>
      <c r="J439" s="258">
        <v>0</v>
      </c>
      <c r="K439" s="255"/>
      <c r="L439" s="258">
        <v>0</v>
      </c>
      <c r="M439" s="255"/>
      <c r="N439" s="259">
        <v>602.59</v>
      </c>
    </row>
    <row r="440" spans="1:14" ht="51" x14ac:dyDescent="0.25">
      <c r="A440" s="151"/>
      <c r="B440" s="190"/>
      <c r="C440" s="211" t="s">
        <v>766</v>
      </c>
      <c r="D440" s="211" t="s">
        <v>764</v>
      </c>
      <c r="E440" s="211" t="s">
        <v>765</v>
      </c>
      <c r="F440" s="212" t="s">
        <v>328</v>
      </c>
      <c r="G440" s="260"/>
      <c r="H440" s="261">
        <v>0</v>
      </c>
      <c r="I440" s="262"/>
      <c r="J440" s="261">
        <v>0</v>
      </c>
      <c r="K440" s="262"/>
      <c r="L440" s="261">
        <v>8053.84</v>
      </c>
      <c r="M440" s="262"/>
      <c r="N440" s="263">
        <v>8053.84</v>
      </c>
    </row>
    <row r="441" spans="1:14" ht="38.25" x14ac:dyDescent="0.25">
      <c r="A441" s="151"/>
      <c r="B441" s="190"/>
      <c r="C441" s="211" t="s">
        <v>767</v>
      </c>
      <c r="D441" s="211" t="s">
        <v>768</v>
      </c>
      <c r="E441" s="211" t="s">
        <v>769</v>
      </c>
      <c r="F441" s="212" t="s">
        <v>328</v>
      </c>
      <c r="G441" s="260"/>
      <c r="H441" s="261">
        <v>0</v>
      </c>
      <c r="I441" s="262"/>
      <c r="J441" s="261">
        <v>0</v>
      </c>
      <c r="K441" s="262"/>
      <c r="L441" s="261">
        <v>150000</v>
      </c>
      <c r="M441" s="262"/>
      <c r="N441" s="263">
        <v>339713</v>
      </c>
    </row>
    <row r="442" spans="1:14" ht="51" x14ac:dyDescent="0.25">
      <c r="A442" s="151"/>
      <c r="B442" s="190"/>
      <c r="C442" s="211" t="s">
        <v>770</v>
      </c>
      <c r="D442" s="211" t="s">
        <v>768</v>
      </c>
      <c r="E442" s="211" t="s">
        <v>771</v>
      </c>
      <c r="F442" s="212" t="s">
        <v>328</v>
      </c>
      <c r="G442" s="260"/>
      <c r="H442" s="261">
        <v>5770.6</v>
      </c>
      <c r="I442" s="262"/>
      <c r="J442" s="261">
        <v>5770.6</v>
      </c>
      <c r="K442" s="262"/>
      <c r="L442" s="261">
        <v>5770.6</v>
      </c>
      <c r="M442" s="262"/>
      <c r="N442" s="263">
        <v>10770.6</v>
      </c>
    </row>
    <row r="443" spans="1:14" ht="25.5" x14ac:dyDescent="0.25">
      <c r="A443" s="151"/>
      <c r="B443" s="190"/>
      <c r="C443" s="211" t="s">
        <v>772</v>
      </c>
      <c r="D443" s="211" t="s">
        <v>764</v>
      </c>
      <c r="E443" s="211" t="s">
        <v>765</v>
      </c>
      <c r="F443" s="212" t="s">
        <v>328</v>
      </c>
      <c r="G443" s="260"/>
      <c r="H443" s="261">
        <v>0</v>
      </c>
      <c r="I443" s="262"/>
      <c r="J443" s="261">
        <v>0</v>
      </c>
      <c r="K443" s="262"/>
      <c r="L443" s="261">
        <v>0</v>
      </c>
      <c r="M443" s="262"/>
      <c r="N443" s="263">
        <v>5000</v>
      </c>
    </row>
    <row r="444" spans="1:14" ht="38.25" x14ac:dyDescent="0.25">
      <c r="A444" s="151"/>
      <c r="B444" s="190"/>
      <c r="C444" s="211" t="s">
        <v>773</v>
      </c>
      <c r="D444" s="211" t="s">
        <v>774</v>
      </c>
      <c r="E444" s="211" t="s">
        <v>775</v>
      </c>
      <c r="F444" s="212" t="s">
        <v>343</v>
      </c>
      <c r="G444" s="260"/>
      <c r="H444" s="261">
        <v>0</v>
      </c>
      <c r="I444" s="262"/>
      <c r="J444" s="261">
        <v>0</v>
      </c>
      <c r="K444" s="262"/>
      <c r="L444" s="261">
        <v>0</v>
      </c>
      <c r="M444" s="262"/>
      <c r="N444" s="263">
        <v>1291</v>
      </c>
    </row>
    <row r="445" spans="1:14" ht="25.5" x14ac:dyDescent="0.25">
      <c r="A445" s="151"/>
      <c r="B445" s="190"/>
      <c r="C445" s="211" t="s">
        <v>776</v>
      </c>
      <c r="D445" s="211" t="s">
        <v>768</v>
      </c>
      <c r="E445" s="211" t="s">
        <v>777</v>
      </c>
      <c r="F445" s="212" t="s">
        <v>343</v>
      </c>
      <c r="G445" s="260"/>
      <c r="H445" s="261">
        <v>0</v>
      </c>
      <c r="I445" s="262"/>
      <c r="J445" s="261">
        <v>0</v>
      </c>
      <c r="K445" s="262"/>
      <c r="L445" s="261">
        <v>0</v>
      </c>
      <c r="M445" s="262"/>
      <c r="N445" s="263">
        <v>2000</v>
      </c>
    </row>
    <row r="446" spans="1:14" ht="38.25" x14ac:dyDescent="0.25">
      <c r="A446" s="151"/>
      <c r="B446" s="190"/>
      <c r="C446" s="211" t="s">
        <v>778</v>
      </c>
      <c r="D446" s="211" t="s">
        <v>768</v>
      </c>
      <c r="E446" s="211" t="s">
        <v>777</v>
      </c>
      <c r="F446" s="212" t="s">
        <v>328</v>
      </c>
      <c r="G446" s="260"/>
      <c r="H446" s="261">
        <v>0</v>
      </c>
      <c r="I446" s="262"/>
      <c r="J446" s="261">
        <v>0</v>
      </c>
      <c r="K446" s="262"/>
      <c r="L446" s="261">
        <v>0</v>
      </c>
      <c r="M446" s="262"/>
      <c r="N446" s="263">
        <v>15734.24</v>
      </c>
    </row>
    <row r="447" spans="1:14" ht="25.5" x14ac:dyDescent="0.25">
      <c r="A447" s="151"/>
      <c r="B447" s="190"/>
      <c r="C447" s="211" t="s">
        <v>779</v>
      </c>
      <c r="D447" s="211" t="s">
        <v>780</v>
      </c>
      <c r="E447" s="211" t="s">
        <v>781</v>
      </c>
      <c r="F447" s="212" t="s">
        <v>328</v>
      </c>
      <c r="G447" s="260"/>
      <c r="H447" s="261">
        <v>0</v>
      </c>
      <c r="I447" s="262"/>
      <c r="J447" s="261">
        <v>0</v>
      </c>
      <c r="K447" s="262"/>
      <c r="L447" s="261">
        <v>0</v>
      </c>
      <c r="M447" s="262"/>
      <c r="N447" s="263">
        <v>1700</v>
      </c>
    </row>
    <row r="448" spans="1:14" ht="25.5" x14ac:dyDescent="0.25">
      <c r="A448" s="151"/>
      <c r="B448" s="190"/>
      <c r="C448" s="211" t="s">
        <v>782</v>
      </c>
      <c r="D448" s="211" t="s">
        <v>780</v>
      </c>
      <c r="E448" s="211" t="s">
        <v>781</v>
      </c>
      <c r="F448" s="212" t="s">
        <v>328</v>
      </c>
      <c r="G448" s="260"/>
      <c r="H448" s="261">
        <v>0</v>
      </c>
      <c r="I448" s="262"/>
      <c r="J448" s="261">
        <v>0</v>
      </c>
      <c r="K448" s="262"/>
      <c r="L448" s="261">
        <v>20000</v>
      </c>
      <c r="M448" s="262"/>
      <c r="N448" s="263">
        <v>20000</v>
      </c>
    </row>
    <row r="449" spans="1:14" ht="38.25" x14ac:dyDescent="0.25">
      <c r="A449" s="151"/>
      <c r="B449" s="190"/>
      <c r="C449" s="211" t="s">
        <v>783</v>
      </c>
      <c r="D449" s="211" t="s">
        <v>768</v>
      </c>
      <c r="E449" s="211" t="s">
        <v>784</v>
      </c>
      <c r="F449" s="212" t="s">
        <v>328</v>
      </c>
      <c r="G449" s="260"/>
      <c r="H449" s="261">
        <v>0</v>
      </c>
      <c r="I449" s="262"/>
      <c r="J449" s="261">
        <v>0</v>
      </c>
      <c r="K449" s="262"/>
      <c r="L449" s="261">
        <v>3000</v>
      </c>
      <c r="M449" s="262"/>
      <c r="N449" s="263">
        <v>3000</v>
      </c>
    </row>
    <row r="450" spans="1:14" ht="63.75" x14ac:dyDescent="0.25">
      <c r="A450" s="151"/>
      <c r="B450" s="190"/>
      <c r="C450" s="211" t="s">
        <v>785</v>
      </c>
      <c r="D450" s="211" t="s">
        <v>768</v>
      </c>
      <c r="E450" s="211" t="s">
        <v>784</v>
      </c>
      <c r="F450" s="212" t="s">
        <v>328</v>
      </c>
      <c r="G450" s="260"/>
      <c r="H450" s="261">
        <v>0</v>
      </c>
      <c r="I450" s="262"/>
      <c r="J450" s="261">
        <v>0</v>
      </c>
      <c r="K450" s="262"/>
      <c r="L450" s="261">
        <v>24892.7</v>
      </c>
      <c r="M450" s="262"/>
      <c r="N450" s="263">
        <v>54892.7</v>
      </c>
    </row>
    <row r="451" spans="1:14" ht="25.5" x14ac:dyDescent="0.25">
      <c r="A451" s="151"/>
      <c r="B451" s="190"/>
      <c r="C451" s="211" t="s">
        <v>786</v>
      </c>
      <c r="D451" s="211" t="s">
        <v>768</v>
      </c>
      <c r="E451" s="211" t="s">
        <v>784</v>
      </c>
      <c r="F451" s="212" t="s">
        <v>328</v>
      </c>
      <c r="G451" s="260"/>
      <c r="H451" s="261">
        <v>6437.6</v>
      </c>
      <c r="I451" s="262"/>
      <c r="J451" s="261">
        <v>6437.6</v>
      </c>
      <c r="K451" s="262"/>
      <c r="L451" s="261">
        <v>6437.6</v>
      </c>
      <c r="M451" s="262"/>
      <c r="N451" s="263">
        <v>6437.6</v>
      </c>
    </row>
    <row r="452" spans="1:14" ht="38.25" x14ac:dyDescent="0.25">
      <c r="A452" s="151"/>
      <c r="B452" s="190"/>
      <c r="C452" s="211" t="s">
        <v>787</v>
      </c>
      <c r="D452" s="211" t="s">
        <v>768</v>
      </c>
      <c r="E452" s="211" t="s">
        <v>784</v>
      </c>
      <c r="F452" s="212" t="s">
        <v>328</v>
      </c>
      <c r="G452" s="260"/>
      <c r="H452" s="261">
        <v>1403</v>
      </c>
      <c r="I452" s="262"/>
      <c r="J452" s="261">
        <v>1403</v>
      </c>
      <c r="K452" s="262"/>
      <c r="L452" s="261">
        <v>1403</v>
      </c>
      <c r="M452" s="262"/>
      <c r="N452" s="263">
        <v>21403</v>
      </c>
    </row>
    <row r="453" spans="1:14" ht="38.25" x14ac:dyDescent="0.25">
      <c r="A453" s="151"/>
      <c r="B453" s="190"/>
      <c r="C453" s="211" t="s">
        <v>788</v>
      </c>
      <c r="D453" s="211" t="s">
        <v>768</v>
      </c>
      <c r="E453" s="211" t="s">
        <v>789</v>
      </c>
      <c r="F453" s="212" t="s">
        <v>328</v>
      </c>
      <c r="G453" s="260"/>
      <c r="H453" s="261">
        <v>0</v>
      </c>
      <c r="I453" s="262"/>
      <c r="J453" s="261">
        <v>0</v>
      </c>
      <c r="K453" s="262"/>
      <c r="L453" s="261">
        <v>2500</v>
      </c>
      <c r="M453" s="262"/>
      <c r="N453" s="263">
        <v>5000</v>
      </c>
    </row>
    <row r="454" spans="1:14" ht="25.5" x14ac:dyDescent="0.25">
      <c r="A454" s="151"/>
      <c r="B454" s="190"/>
      <c r="C454" s="211" t="s">
        <v>790</v>
      </c>
      <c r="D454" s="211" t="s">
        <v>768</v>
      </c>
      <c r="E454" s="211" t="s">
        <v>791</v>
      </c>
      <c r="F454" s="212" t="s">
        <v>328</v>
      </c>
      <c r="G454" s="260"/>
      <c r="H454" s="261">
        <v>0</v>
      </c>
      <c r="I454" s="262"/>
      <c r="J454" s="261">
        <v>0</v>
      </c>
      <c r="K454" s="262"/>
      <c r="L454" s="261">
        <v>2500</v>
      </c>
      <c r="M454" s="262"/>
      <c r="N454" s="263">
        <v>5000</v>
      </c>
    </row>
    <row r="455" spans="1:14" ht="38.25" x14ac:dyDescent="0.25">
      <c r="A455" s="151"/>
      <c r="B455" s="190"/>
      <c r="C455" s="211" t="s">
        <v>792</v>
      </c>
      <c r="D455" s="211" t="s">
        <v>768</v>
      </c>
      <c r="E455" s="211" t="s">
        <v>793</v>
      </c>
      <c r="F455" s="212" t="s">
        <v>343</v>
      </c>
      <c r="G455" s="260"/>
      <c r="H455" s="261">
        <v>0</v>
      </c>
      <c r="I455" s="262"/>
      <c r="J455" s="261">
        <v>0</v>
      </c>
      <c r="K455" s="262"/>
      <c r="L455" s="261">
        <v>0</v>
      </c>
      <c r="M455" s="262"/>
      <c r="N455" s="263">
        <v>3125</v>
      </c>
    </row>
    <row r="456" spans="1:14" ht="38.25" x14ac:dyDescent="0.25">
      <c r="A456" s="151"/>
      <c r="B456" s="190"/>
      <c r="C456" s="211" t="s">
        <v>794</v>
      </c>
      <c r="D456" s="211" t="s">
        <v>768</v>
      </c>
      <c r="E456" s="211" t="s">
        <v>793</v>
      </c>
      <c r="F456" s="212" t="s">
        <v>195</v>
      </c>
      <c r="G456" s="260"/>
      <c r="H456" s="261">
        <v>0</v>
      </c>
      <c r="I456" s="262"/>
      <c r="J456" s="261">
        <v>2739.62</v>
      </c>
      <c r="K456" s="262"/>
      <c r="L456" s="261">
        <v>32628.97</v>
      </c>
      <c r="M456" s="262"/>
      <c r="N456" s="263">
        <v>62518.31</v>
      </c>
    </row>
    <row r="457" spans="1:14" ht="51" x14ac:dyDescent="0.25">
      <c r="A457" s="151"/>
      <c r="B457" s="190"/>
      <c r="C457" s="211" t="s">
        <v>795</v>
      </c>
      <c r="D457" s="211" t="s">
        <v>768</v>
      </c>
      <c r="E457" s="211" t="s">
        <v>789</v>
      </c>
      <c r="F457" s="212" t="s">
        <v>328</v>
      </c>
      <c r="G457" s="260"/>
      <c r="H457" s="261">
        <v>0</v>
      </c>
      <c r="I457" s="262"/>
      <c r="J457" s="261">
        <v>0</v>
      </c>
      <c r="K457" s="262"/>
      <c r="L457" s="261">
        <v>15000</v>
      </c>
      <c r="M457" s="262"/>
      <c r="N457" s="263">
        <v>25000</v>
      </c>
    </row>
    <row r="458" spans="1:14" ht="38.25" x14ac:dyDescent="0.25">
      <c r="A458" s="151"/>
      <c r="B458" s="190"/>
      <c r="C458" s="211" t="s">
        <v>796</v>
      </c>
      <c r="D458" s="211" t="s">
        <v>797</v>
      </c>
      <c r="E458" s="211" t="s">
        <v>798</v>
      </c>
      <c r="F458" s="212" t="s">
        <v>195</v>
      </c>
      <c r="G458" s="260"/>
      <c r="H458" s="261">
        <v>0</v>
      </c>
      <c r="I458" s="262"/>
      <c r="J458" s="261">
        <v>0</v>
      </c>
      <c r="K458" s="262"/>
      <c r="L458" s="261">
        <v>13898.66</v>
      </c>
      <c r="M458" s="262"/>
      <c r="N458" s="263">
        <v>27797.31</v>
      </c>
    </row>
    <row r="459" spans="1:14" ht="51" x14ac:dyDescent="0.25">
      <c r="A459" s="151"/>
      <c r="B459" s="190"/>
      <c r="C459" s="211" t="s">
        <v>799</v>
      </c>
      <c r="D459" s="211" t="s">
        <v>768</v>
      </c>
      <c r="E459" s="211" t="s">
        <v>789</v>
      </c>
      <c r="F459" s="212" t="s">
        <v>328</v>
      </c>
      <c r="G459" s="260"/>
      <c r="H459" s="261">
        <v>0</v>
      </c>
      <c r="I459" s="262"/>
      <c r="J459" s="261">
        <v>0</v>
      </c>
      <c r="K459" s="262"/>
      <c r="L459" s="261">
        <v>641.65</v>
      </c>
      <c r="M459" s="262"/>
      <c r="N459" s="263">
        <v>641.65</v>
      </c>
    </row>
    <row r="460" spans="1:14" ht="63.75" x14ac:dyDescent="0.25">
      <c r="A460" s="151"/>
      <c r="B460" s="190"/>
      <c r="C460" s="211" t="s">
        <v>800</v>
      </c>
      <c r="D460" s="211" t="s">
        <v>768</v>
      </c>
      <c r="E460" s="211" t="s">
        <v>789</v>
      </c>
      <c r="F460" s="212" t="s">
        <v>195</v>
      </c>
      <c r="G460" s="260"/>
      <c r="H460" s="261">
        <v>0</v>
      </c>
      <c r="I460" s="262"/>
      <c r="J460" s="261">
        <v>0</v>
      </c>
      <c r="K460" s="262"/>
      <c r="L460" s="261">
        <v>29276.48</v>
      </c>
      <c r="M460" s="262"/>
      <c r="N460" s="263">
        <v>58552.95</v>
      </c>
    </row>
    <row r="461" spans="1:14" ht="38.25" x14ac:dyDescent="0.25">
      <c r="A461" s="151"/>
      <c r="B461" s="190"/>
      <c r="C461" s="211" t="s">
        <v>801</v>
      </c>
      <c r="D461" s="211" t="s">
        <v>768</v>
      </c>
      <c r="E461" s="211" t="s">
        <v>793</v>
      </c>
      <c r="F461" s="212" t="s">
        <v>328</v>
      </c>
      <c r="G461" s="260"/>
      <c r="H461" s="261">
        <v>250</v>
      </c>
      <c r="I461" s="262"/>
      <c r="J461" s="261">
        <v>95158.18</v>
      </c>
      <c r="K461" s="262"/>
      <c r="L461" s="261">
        <v>134983.96</v>
      </c>
      <c r="M461" s="262"/>
      <c r="N461" s="263">
        <v>134983.96</v>
      </c>
    </row>
    <row r="462" spans="1:14" ht="38.25" x14ac:dyDescent="0.25">
      <c r="A462" s="151"/>
      <c r="B462" s="190"/>
      <c r="C462" s="211" t="s">
        <v>802</v>
      </c>
      <c r="D462" s="211" t="s">
        <v>768</v>
      </c>
      <c r="E462" s="211" t="s">
        <v>791</v>
      </c>
      <c r="F462" s="212" t="s">
        <v>328</v>
      </c>
      <c r="G462" s="260"/>
      <c r="H462" s="261">
        <v>0</v>
      </c>
      <c r="I462" s="262"/>
      <c r="J462" s="261">
        <v>0</v>
      </c>
      <c r="K462" s="262"/>
      <c r="L462" s="261">
        <v>50000</v>
      </c>
      <c r="M462" s="262"/>
      <c r="N462" s="263">
        <v>104127.99</v>
      </c>
    </row>
    <row r="463" spans="1:14" ht="51" x14ac:dyDescent="0.25">
      <c r="A463" s="151"/>
      <c r="B463" s="190"/>
      <c r="C463" s="211" t="s">
        <v>803</v>
      </c>
      <c r="D463" s="211" t="s">
        <v>768</v>
      </c>
      <c r="E463" s="211" t="s">
        <v>791</v>
      </c>
      <c r="F463" s="212" t="s">
        <v>328</v>
      </c>
      <c r="G463" s="260"/>
      <c r="H463" s="261">
        <v>3974</v>
      </c>
      <c r="I463" s="262"/>
      <c r="J463" s="261">
        <v>3974</v>
      </c>
      <c r="K463" s="262"/>
      <c r="L463" s="261">
        <v>9259.9</v>
      </c>
      <c r="M463" s="262"/>
      <c r="N463" s="263">
        <v>9259.9</v>
      </c>
    </row>
    <row r="464" spans="1:14" ht="38.25" x14ac:dyDescent="0.25">
      <c r="A464" s="151"/>
      <c r="B464" s="190"/>
      <c r="C464" s="211" t="s">
        <v>804</v>
      </c>
      <c r="D464" s="211" t="s">
        <v>768</v>
      </c>
      <c r="E464" s="211" t="s">
        <v>791</v>
      </c>
      <c r="F464" s="212" t="s">
        <v>328</v>
      </c>
      <c r="G464" s="260"/>
      <c r="H464" s="261">
        <v>0</v>
      </c>
      <c r="I464" s="262"/>
      <c r="J464" s="261">
        <v>0</v>
      </c>
      <c r="K464" s="262"/>
      <c r="L464" s="261">
        <v>0</v>
      </c>
      <c r="M464" s="262"/>
      <c r="N464" s="263">
        <v>30</v>
      </c>
    </row>
    <row r="465" spans="1:14" ht="51" x14ac:dyDescent="0.25">
      <c r="A465" s="151"/>
      <c r="B465" s="190"/>
      <c r="C465" s="211" t="s">
        <v>805</v>
      </c>
      <c r="D465" s="211" t="s">
        <v>780</v>
      </c>
      <c r="E465" s="211" t="s">
        <v>781</v>
      </c>
      <c r="F465" s="212" t="s">
        <v>328</v>
      </c>
      <c r="G465" s="260"/>
      <c r="H465" s="261">
        <v>0</v>
      </c>
      <c r="I465" s="262"/>
      <c r="J465" s="261">
        <v>1671.4</v>
      </c>
      <c r="K465" s="262"/>
      <c r="L465" s="261">
        <v>1671.4</v>
      </c>
      <c r="M465" s="262"/>
      <c r="N465" s="263">
        <v>1671.4</v>
      </c>
    </row>
    <row r="466" spans="1:14" ht="25.5" x14ac:dyDescent="0.25">
      <c r="A466" s="151"/>
      <c r="B466" s="190"/>
      <c r="C466" s="211" t="s">
        <v>806</v>
      </c>
      <c r="D466" s="211" t="s">
        <v>768</v>
      </c>
      <c r="E466" s="211" t="s">
        <v>807</v>
      </c>
      <c r="F466" s="212" t="s">
        <v>328</v>
      </c>
      <c r="G466" s="260"/>
      <c r="H466" s="261">
        <v>42210.45</v>
      </c>
      <c r="I466" s="262"/>
      <c r="J466" s="261">
        <v>81075.570000000007</v>
      </c>
      <c r="K466" s="262"/>
      <c r="L466" s="261">
        <v>100000</v>
      </c>
      <c r="M466" s="262"/>
      <c r="N466" s="263">
        <v>147697.99</v>
      </c>
    </row>
    <row r="467" spans="1:14" ht="25.5" x14ac:dyDescent="0.25">
      <c r="A467" s="151"/>
      <c r="B467" s="190"/>
      <c r="C467" s="211" t="s">
        <v>808</v>
      </c>
      <c r="D467" s="211" t="s">
        <v>768</v>
      </c>
      <c r="E467" s="211" t="s">
        <v>807</v>
      </c>
      <c r="F467" s="212" t="s">
        <v>328</v>
      </c>
      <c r="G467" s="260"/>
      <c r="H467" s="261">
        <v>4429.9399999999996</v>
      </c>
      <c r="I467" s="262"/>
      <c r="J467" s="261">
        <v>4429.9399999999996</v>
      </c>
      <c r="K467" s="262"/>
      <c r="L467" s="261">
        <v>14429.94</v>
      </c>
      <c r="M467" s="262"/>
      <c r="N467" s="263">
        <v>37929.94</v>
      </c>
    </row>
    <row r="468" spans="1:14" ht="25.5" x14ac:dyDescent="0.25">
      <c r="A468" s="151"/>
      <c r="B468" s="190"/>
      <c r="C468" s="191" t="s">
        <v>809</v>
      </c>
      <c r="D468" s="191" t="s">
        <v>768</v>
      </c>
      <c r="E468" s="191" t="s">
        <v>810</v>
      </c>
      <c r="F468" s="195" t="s">
        <v>328</v>
      </c>
      <c r="G468" s="252"/>
      <c r="H468" s="256">
        <v>0</v>
      </c>
      <c r="I468" s="254"/>
      <c r="J468" s="256">
        <v>0</v>
      </c>
      <c r="K468" s="254"/>
      <c r="L468" s="256">
        <v>39754.83</v>
      </c>
      <c r="M468" s="254"/>
      <c r="N468" s="257">
        <v>39754.83</v>
      </c>
    </row>
    <row r="469" spans="1:14" x14ac:dyDescent="0.25">
      <c r="A469" s="151" t="s">
        <v>86</v>
      </c>
      <c r="B469" s="150" t="s">
        <v>0</v>
      </c>
      <c r="C469" s="193"/>
      <c r="D469" s="193"/>
      <c r="E469" s="193"/>
      <c r="F469" s="251"/>
      <c r="G469" s="83"/>
      <c r="H469" s="85">
        <v>0</v>
      </c>
      <c r="I469" s="85">
        <v>12845.55</v>
      </c>
      <c r="J469" s="85">
        <v>0</v>
      </c>
      <c r="K469" s="85">
        <v>51903.57</v>
      </c>
      <c r="L469" s="85">
        <v>0</v>
      </c>
      <c r="M469" s="85">
        <v>62845.55</v>
      </c>
      <c r="N469" s="87">
        <v>9000</v>
      </c>
    </row>
    <row r="470" spans="1:14" ht="38.25" x14ac:dyDescent="0.25">
      <c r="A470" s="151"/>
      <c r="B470" s="190"/>
      <c r="C470" s="193" t="s">
        <v>811</v>
      </c>
      <c r="D470" s="193" t="s">
        <v>812</v>
      </c>
      <c r="E470" s="193" t="s">
        <v>813</v>
      </c>
      <c r="F470" s="197" t="s">
        <v>328</v>
      </c>
      <c r="G470" s="83"/>
      <c r="H470" s="238">
        <v>0</v>
      </c>
      <c r="I470" s="85"/>
      <c r="J470" s="238">
        <v>0</v>
      </c>
      <c r="K470" s="85"/>
      <c r="L470" s="238">
        <v>0</v>
      </c>
      <c r="M470" s="85"/>
      <c r="N470" s="240">
        <v>9000</v>
      </c>
    </row>
    <row r="471" spans="1:14" x14ac:dyDescent="0.25">
      <c r="A471" s="151" t="s">
        <v>87</v>
      </c>
      <c r="B471" s="150" t="s">
        <v>1</v>
      </c>
      <c r="C471" s="192"/>
      <c r="D471" s="192"/>
      <c r="E471" s="192"/>
      <c r="F471" s="249"/>
      <c r="G471" s="83"/>
      <c r="H471" s="85"/>
      <c r="I471" s="85"/>
      <c r="J471" s="85"/>
      <c r="K471" s="85"/>
      <c r="L471" s="85"/>
      <c r="M471" s="85"/>
      <c r="N471" s="87"/>
    </row>
    <row r="472" spans="1:14" x14ac:dyDescent="0.25">
      <c r="A472" s="151" t="s">
        <v>89</v>
      </c>
      <c r="B472" s="150" t="s">
        <v>88</v>
      </c>
      <c r="C472" s="203"/>
      <c r="D472" s="203"/>
      <c r="E472" s="203"/>
      <c r="F472" s="264"/>
      <c r="G472" s="170">
        <v>14416.89</v>
      </c>
      <c r="H472" s="171">
        <f>SUM(H473:H478)</f>
        <v>35</v>
      </c>
      <c r="I472" s="171">
        <v>14416.89</v>
      </c>
      <c r="J472" s="171">
        <f>SUM(J473:J478)</f>
        <v>4235</v>
      </c>
      <c r="K472" s="171">
        <v>14416.89</v>
      </c>
      <c r="L472" s="171">
        <f>SUM(L473:L478)</f>
        <v>4235</v>
      </c>
      <c r="M472" s="171">
        <v>32180.59</v>
      </c>
      <c r="N472" s="172">
        <f>SUM(N473:N478)</f>
        <v>14235</v>
      </c>
    </row>
    <row r="473" spans="1:14" ht="38.25" x14ac:dyDescent="0.25">
      <c r="A473" s="151"/>
      <c r="B473" s="190"/>
      <c r="C473" s="204" t="s">
        <v>814</v>
      </c>
      <c r="D473" s="204" t="s">
        <v>815</v>
      </c>
      <c r="E473" s="204" t="s">
        <v>816</v>
      </c>
      <c r="F473" s="206" t="s">
        <v>328</v>
      </c>
      <c r="G473" s="266"/>
      <c r="H473" s="271">
        <v>0</v>
      </c>
      <c r="I473" s="268"/>
      <c r="J473" s="271">
        <v>0</v>
      </c>
      <c r="K473" s="268"/>
      <c r="L473" s="271">
        <v>0</v>
      </c>
      <c r="M473" s="268"/>
      <c r="N473" s="272">
        <v>1000</v>
      </c>
    </row>
    <row r="474" spans="1:14" ht="38.25" x14ac:dyDescent="0.25">
      <c r="A474" s="151"/>
      <c r="B474" s="190"/>
      <c r="C474" s="211" t="s">
        <v>817</v>
      </c>
      <c r="D474" s="211" t="s">
        <v>818</v>
      </c>
      <c r="E474" s="211" t="s">
        <v>819</v>
      </c>
      <c r="F474" s="212" t="s">
        <v>328</v>
      </c>
      <c r="G474" s="273"/>
      <c r="H474" s="274">
        <v>0</v>
      </c>
      <c r="I474" s="275"/>
      <c r="J474" s="274">
        <v>4200</v>
      </c>
      <c r="K474" s="275"/>
      <c r="L474" s="274">
        <v>4200</v>
      </c>
      <c r="M474" s="275"/>
      <c r="N474" s="276">
        <v>4200</v>
      </c>
    </row>
    <row r="475" spans="1:14" ht="25.5" x14ac:dyDescent="0.25">
      <c r="A475" s="151"/>
      <c r="B475" s="190"/>
      <c r="C475" s="211" t="s">
        <v>820</v>
      </c>
      <c r="D475" s="211" t="s">
        <v>815</v>
      </c>
      <c r="E475" s="211" t="s">
        <v>816</v>
      </c>
      <c r="F475" s="212" t="s">
        <v>343</v>
      </c>
      <c r="G475" s="273"/>
      <c r="H475" s="274">
        <v>35</v>
      </c>
      <c r="I475" s="275"/>
      <c r="J475" s="274">
        <v>35</v>
      </c>
      <c r="K475" s="275"/>
      <c r="L475" s="274">
        <v>35</v>
      </c>
      <c r="M475" s="275"/>
      <c r="N475" s="276">
        <v>35</v>
      </c>
    </row>
    <row r="476" spans="1:14" ht="38.25" x14ac:dyDescent="0.25">
      <c r="A476" s="151"/>
      <c r="B476" s="190"/>
      <c r="C476" s="211" t="s">
        <v>821</v>
      </c>
      <c r="D476" s="211" t="s">
        <v>822</v>
      </c>
      <c r="E476" s="211" t="s">
        <v>823</v>
      </c>
      <c r="F476" s="212" t="s">
        <v>343</v>
      </c>
      <c r="G476" s="273"/>
      <c r="H476" s="274">
        <v>0</v>
      </c>
      <c r="I476" s="275"/>
      <c r="J476" s="274">
        <v>0</v>
      </c>
      <c r="K476" s="275"/>
      <c r="L476" s="274">
        <v>0</v>
      </c>
      <c r="M476" s="275"/>
      <c r="N476" s="276">
        <v>2000</v>
      </c>
    </row>
    <row r="477" spans="1:14" ht="38.25" x14ac:dyDescent="0.25">
      <c r="A477" s="151"/>
      <c r="B477" s="190"/>
      <c r="C477" s="211" t="s">
        <v>824</v>
      </c>
      <c r="D477" s="211" t="s">
        <v>825</v>
      </c>
      <c r="E477" s="211" t="s">
        <v>826</v>
      </c>
      <c r="F477" s="212" t="s">
        <v>343</v>
      </c>
      <c r="G477" s="273"/>
      <c r="H477" s="274">
        <v>0</v>
      </c>
      <c r="I477" s="275"/>
      <c r="J477" s="274">
        <v>0</v>
      </c>
      <c r="K477" s="275"/>
      <c r="L477" s="274">
        <v>0</v>
      </c>
      <c r="M477" s="275"/>
      <c r="N477" s="276">
        <v>2000</v>
      </c>
    </row>
    <row r="478" spans="1:14" ht="38.25" x14ac:dyDescent="0.25">
      <c r="A478" s="151"/>
      <c r="B478" s="190"/>
      <c r="C478" s="191" t="s">
        <v>827</v>
      </c>
      <c r="D478" s="191" t="s">
        <v>822</v>
      </c>
      <c r="E478" s="191" t="s">
        <v>823</v>
      </c>
      <c r="F478" s="195" t="s">
        <v>343</v>
      </c>
      <c r="G478" s="265"/>
      <c r="H478" s="269">
        <v>0</v>
      </c>
      <c r="I478" s="267"/>
      <c r="J478" s="269">
        <v>0</v>
      </c>
      <c r="K478" s="267"/>
      <c r="L478" s="269">
        <v>0</v>
      </c>
      <c r="M478" s="267"/>
      <c r="N478" s="270">
        <v>5000</v>
      </c>
    </row>
    <row r="479" spans="1:14" x14ac:dyDescent="0.25">
      <c r="A479" s="154" t="s">
        <v>81</v>
      </c>
      <c r="B479" s="156" t="s">
        <v>126</v>
      </c>
      <c r="C479" s="192"/>
      <c r="D479" s="192"/>
      <c r="E479" s="192"/>
      <c r="F479" s="249"/>
      <c r="G479" s="75">
        <f>SUM(G437:G472)</f>
        <v>267181.74</v>
      </c>
      <c r="H479" s="76">
        <f>SUM(H472,H471,H469,H438,H437)</f>
        <v>64510.59</v>
      </c>
      <c r="I479" s="76">
        <f>SUM(I437:I472)</f>
        <v>467473.69</v>
      </c>
      <c r="J479" s="76">
        <f>SUM(J472,J471,J469,J438,J437)</f>
        <v>206894.91</v>
      </c>
      <c r="K479" s="76">
        <f>SUM(K437:K472)</f>
        <v>582176.57999999996</v>
      </c>
      <c r="L479" s="76">
        <f>SUM(L472,L471,L469,L438,L437)</f>
        <v>670338.52999999991</v>
      </c>
      <c r="M479" s="76">
        <f>SUM(M437:M472)</f>
        <v>780335.6</v>
      </c>
      <c r="N479" s="77">
        <f>SUM(N472,N471,N469,N438,N437)</f>
        <v>1176924.7999999998</v>
      </c>
    </row>
    <row r="480" spans="1:14" x14ac:dyDescent="0.25">
      <c r="A480" s="151" t="s">
        <v>92</v>
      </c>
      <c r="B480" s="150" t="s">
        <v>91</v>
      </c>
      <c r="C480" s="152"/>
      <c r="D480" s="152"/>
      <c r="E480" s="152"/>
      <c r="F480" s="165"/>
      <c r="G480" s="83"/>
      <c r="H480" s="85"/>
      <c r="I480" s="85"/>
      <c r="J480" s="85"/>
      <c r="K480" s="85"/>
      <c r="L480" s="85"/>
      <c r="M480" s="85"/>
      <c r="N480" s="87"/>
    </row>
    <row r="481" spans="1:14" x14ac:dyDescent="0.25">
      <c r="A481" s="151" t="s">
        <v>94</v>
      </c>
      <c r="B481" s="150" t="s">
        <v>93</v>
      </c>
      <c r="C481" s="152"/>
      <c r="D481" s="152"/>
      <c r="E481" s="152"/>
      <c r="F481" s="165"/>
      <c r="G481" s="83"/>
      <c r="H481" s="85"/>
      <c r="I481" s="85"/>
      <c r="J481" s="85"/>
      <c r="K481" s="85"/>
      <c r="L481" s="85"/>
      <c r="M481" s="85"/>
      <c r="N481" s="87"/>
    </row>
    <row r="482" spans="1:14" x14ac:dyDescent="0.25">
      <c r="A482" s="151" t="s">
        <v>96</v>
      </c>
      <c r="B482" s="150" t="s">
        <v>95</v>
      </c>
      <c r="C482" s="152"/>
      <c r="D482" s="152"/>
      <c r="E482" s="152"/>
      <c r="F482" s="165"/>
      <c r="G482" s="83"/>
      <c r="H482" s="85"/>
      <c r="I482" s="85"/>
      <c r="J482" s="85"/>
      <c r="K482" s="85"/>
      <c r="L482" s="85"/>
      <c r="M482" s="85"/>
      <c r="N482" s="87"/>
    </row>
    <row r="483" spans="1:14" x14ac:dyDescent="0.25">
      <c r="A483" s="151" t="s">
        <v>98</v>
      </c>
      <c r="B483" s="150" t="s">
        <v>97</v>
      </c>
      <c r="C483" s="152"/>
      <c r="D483" s="152"/>
      <c r="E483" s="152"/>
      <c r="F483" s="165"/>
      <c r="G483" s="83"/>
      <c r="H483" s="85"/>
      <c r="I483" s="85"/>
      <c r="J483" s="85"/>
      <c r="K483" s="85"/>
      <c r="L483" s="85"/>
      <c r="M483" s="85"/>
      <c r="N483" s="87"/>
    </row>
    <row r="484" spans="1:14" x14ac:dyDescent="0.25">
      <c r="A484" s="154" t="s">
        <v>90</v>
      </c>
      <c r="B484" s="156" t="s">
        <v>125</v>
      </c>
      <c r="C484" s="152"/>
      <c r="D484" s="152"/>
      <c r="E484" s="152"/>
      <c r="F484" s="165"/>
      <c r="G484" s="75">
        <f>SUM(G480:G483)</f>
        <v>0</v>
      </c>
      <c r="H484" s="173">
        <f>SUM(H483,H482,H481,H480)</f>
        <v>0</v>
      </c>
      <c r="I484" s="173">
        <f>SUM(I480:I483)</f>
        <v>0</v>
      </c>
      <c r="J484" s="173">
        <f>SUM(J483,J482,J481,J480)</f>
        <v>0</v>
      </c>
      <c r="K484" s="173">
        <f>SUM(K480:K483)</f>
        <v>0</v>
      </c>
      <c r="L484" s="173">
        <f>SUM(L483,L482,L481,L480)</f>
        <v>0</v>
      </c>
      <c r="M484" s="173">
        <f>SUM(M480:M483)</f>
        <v>0</v>
      </c>
      <c r="N484" s="174">
        <f>SUM(N483,N482,N481,N480)</f>
        <v>0</v>
      </c>
    </row>
    <row r="485" spans="1:14" x14ac:dyDescent="0.25">
      <c r="A485" s="151" t="s">
        <v>101</v>
      </c>
      <c r="B485" s="150" t="s">
        <v>100</v>
      </c>
      <c r="C485" s="152"/>
      <c r="D485" s="152"/>
      <c r="E485" s="152"/>
      <c r="F485" s="165"/>
      <c r="G485" s="83"/>
      <c r="H485" s="85"/>
      <c r="I485" s="85"/>
      <c r="J485" s="85"/>
      <c r="K485" s="85"/>
      <c r="L485" s="85"/>
      <c r="M485" s="85"/>
      <c r="N485" s="87"/>
    </row>
    <row r="486" spans="1:14" x14ac:dyDescent="0.25">
      <c r="A486" s="151" t="s">
        <v>103</v>
      </c>
      <c r="B486" s="150" t="s">
        <v>102</v>
      </c>
      <c r="C486" s="152"/>
      <c r="D486" s="152"/>
      <c r="E486" s="152"/>
      <c r="F486" s="165"/>
      <c r="G486" s="83"/>
      <c r="H486" s="85"/>
      <c r="I486" s="85"/>
      <c r="J486" s="85"/>
      <c r="K486" s="85"/>
      <c r="L486" s="85"/>
      <c r="M486" s="85"/>
      <c r="N486" s="87"/>
    </row>
    <row r="487" spans="1:14" x14ac:dyDescent="0.25">
      <c r="A487" s="151" t="s">
        <v>105</v>
      </c>
      <c r="B487" s="150" t="s">
        <v>104</v>
      </c>
      <c r="C487" s="203"/>
      <c r="D487" s="203"/>
      <c r="E487" s="203"/>
      <c r="F487" s="264"/>
      <c r="G487" s="83">
        <v>2556.92</v>
      </c>
      <c r="H487" s="85">
        <f>SUM(H488:H491)</f>
        <v>0</v>
      </c>
      <c r="I487" s="85">
        <v>2556.92</v>
      </c>
      <c r="J487" s="85">
        <f>SUM(J488:J491)</f>
        <v>0</v>
      </c>
      <c r="K487" s="85">
        <v>17309.490000000002</v>
      </c>
      <c r="L487" s="85">
        <f>SUM(L488:L491)</f>
        <v>0</v>
      </c>
      <c r="M487" s="85">
        <v>31853.32</v>
      </c>
      <c r="N487" s="87">
        <f>SUM(N488:N491)</f>
        <v>32458</v>
      </c>
    </row>
    <row r="488" spans="1:14" ht="51" x14ac:dyDescent="0.25">
      <c r="A488" s="151"/>
      <c r="B488" s="190"/>
      <c r="C488" s="204" t="s">
        <v>828</v>
      </c>
      <c r="D488" s="204" t="s">
        <v>829</v>
      </c>
      <c r="E488" s="204" t="s">
        <v>830</v>
      </c>
      <c r="F488" s="206" t="s">
        <v>343</v>
      </c>
      <c r="G488" s="234"/>
      <c r="H488" s="241">
        <v>0</v>
      </c>
      <c r="I488" s="236"/>
      <c r="J488" s="241">
        <v>0</v>
      </c>
      <c r="K488" s="236"/>
      <c r="L488" s="241">
        <v>0</v>
      </c>
      <c r="M488" s="236"/>
      <c r="N488" s="242">
        <v>6701</v>
      </c>
    </row>
    <row r="489" spans="1:14" ht="51" x14ac:dyDescent="0.25">
      <c r="A489" s="151"/>
      <c r="B489" s="190"/>
      <c r="C489" s="211" t="s">
        <v>831</v>
      </c>
      <c r="D489" s="211" t="s">
        <v>829</v>
      </c>
      <c r="E489" s="211" t="s">
        <v>830</v>
      </c>
      <c r="F489" s="212" t="s">
        <v>343</v>
      </c>
      <c r="G489" s="243"/>
      <c r="H489" s="244">
        <v>0</v>
      </c>
      <c r="I489" s="245"/>
      <c r="J489" s="244">
        <v>0</v>
      </c>
      <c r="K489" s="245"/>
      <c r="L489" s="244">
        <v>0</v>
      </c>
      <c r="M489" s="245"/>
      <c r="N489" s="246">
        <v>15751</v>
      </c>
    </row>
    <row r="490" spans="1:14" ht="51" x14ac:dyDescent="0.25">
      <c r="A490" s="151"/>
      <c r="B490" s="190"/>
      <c r="C490" s="211" t="s">
        <v>832</v>
      </c>
      <c r="D490" s="211" t="s">
        <v>829</v>
      </c>
      <c r="E490" s="211" t="s">
        <v>830</v>
      </c>
      <c r="F490" s="212" t="s">
        <v>343</v>
      </c>
      <c r="G490" s="243"/>
      <c r="H490" s="244">
        <v>0</v>
      </c>
      <c r="I490" s="245"/>
      <c r="J490" s="244">
        <v>0</v>
      </c>
      <c r="K490" s="245"/>
      <c r="L490" s="244">
        <v>0</v>
      </c>
      <c r="M490" s="245"/>
      <c r="N490" s="246">
        <v>3941</v>
      </c>
    </row>
    <row r="491" spans="1:14" ht="51" x14ac:dyDescent="0.25">
      <c r="A491" s="151"/>
      <c r="B491" s="190"/>
      <c r="C491" s="191" t="s">
        <v>833</v>
      </c>
      <c r="D491" s="191" t="s">
        <v>829</v>
      </c>
      <c r="E491" s="191" t="s">
        <v>834</v>
      </c>
      <c r="F491" s="195" t="s">
        <v>343</v>
      </c>
      <c r="G491" s="233"/>
      <c r="H491" s="237">
        <v>0</v>
      </c>
      <c r="I491" s="235"/>
      <c r="J491" s="237">
        <v>0</v>
      </c>
      <c r="K491" s="235"/>
      <c r="L491" s="237">
        <v>0</v>
      </c>
      <c r="M491" s="235"/>
      <c r="N491" s="239">
        <v>6065</v>
      </c>
    </row>
    <row r="492" spans="1:14" x14ac:dyDescent="0.25">
      <c r="A492" s="151" t="s">
        <v>107</v>
      </c>
      <c r="B492" s="150" t="s">
        <v>106</v>
      </c>
      <c r="C492" s="192"/>
      <c r="D492" s="192"/>
      <c r="E492" s="192"/>
      <c r="F492" s="249"/>
      <c r="G492" s="83"/>
      <c r="H492" s="85"/>
      <c r="I492" s="85"/>
      <c r="J492" s="85"/>
      <c r="K492" s="85"/>
      <c r="L492" s="85"/>
      <c r="M492" s="85"/>
      <c r="N492" s="87"/>
    </row>
    <row r="493" spans="1:14" x14ac:dyDescent="0.25">
      <c r="A493" s="151" t="s">
        <v>109</v>
      </c>
      <c r="B493" s="150" t="s">
        <v>108</v>
      </c>
      <c r="C493" s="152"/>
      <c r="D493" s="152"/>
      <c r="E493" s="152"/>
      <c r="F493" s="165"/>
      <c r="G493" s="83"/>
      <c r="H493" s="85"/>
      <c r="I493" s="85"/>
      <c r="J493" s="85"/>
      <c r="K493" s="85"/>
      <c r="L493" s="85"/>
      <c r="M493" s="85"/>
      <c r="N493" s="87"/>
    </row>
    <row r="494" spans="1:14" x14ac:dyDescent="0.25">
      <c r="A494" s="154" t="s">
        <v>99</v>
      </c>
      <c r="B494" s="156" t="s">
        <v>124</v>
      </c>
      <c r="C494" s="152"/>
      <c r="D494" s="152"/>
      <c r="E494" s="152"/>
      <c r="F494" s="165"/>
      <c r="G494" s="175">
        <f>SUM(G485:G493)</f>
        <v>2556.92</v>
      </c>
      <c r="H494" s="173">
        <f>SUM(H493,H492,H487,H486,H485)</f>
        <v>0</v>
      </c>
      <c r="I494" s="173">
        <f>SUM(I485:I493)</f>
        <v>2556.92</v>
      </c>
      <c r="J494" s="173">
        <f>SUM(J493,J492,J487,J486,J485)</f>
        <v>0</v>
      </c>
      <c r="K494" s="173">
        <f>SUM(K493,K492,K487,K486,K485)</f>
        <v>17309.490000000002</v>
      </c>
      <c r="L494" s="173">
        <f>SUM(L493,L492,L487,L486,L485)</f>
        <v>0</v>
      </c>
      <c r="M494" s="173">
        <f>SUM(M493,M492,M487,M486,M485)</f>
        <v>31853.32</v>
      </c>
      <c r="N494" s="174">
        <f>SUM(N493,N492,N487,N486,N485)</f>
        <v>32458</v>
      </c>
    </row>
    <row r="495" spans="1:14" x14ac:dyDescent="0.25">
      <c r="A495" s="151" t="s">
        <v>168</v>
      </c>
      <c r="B495" s="176" t="s">
        <v>175</v>
      </c>
      <c r="C495" s="177"/>
      <c r="D495" s="177"/>
      <c r="E495" s="177"/>
      <c r="F495" s="178"/>
      <c r="G495" s="83"/>
      <c r="H495" s="85"/>
      <c r="I495" s="85"/>
      <c r="J495" s="85"/>
      <c r="K495" s="85"/>
      <c r="L495" s="85"/>
      <c r="M495" s="85"/>
      <c r="N495" s="87"/>
    </row>
    <row r="496" spans="1:14" ht="30" x14ac:dyDescent="0.25">
      <c r="A496" s="154" t="s">
        <v>176</v>
      </c>
      <c r="B496" s="179" t="s">
        <v>128</v>
      </c>
      <c r="C496" s="177"/>
      <c r="D496" s="177"/>
      <c r="E496" s="177"/>
      <c r="F496" s="178"/>
      <c r="G496" s="180">
        <f t="shared" ref="G496:N496" si="8">G495</f>
        <v>0</v>
      </c>
      <c r="H496" s="181">
        <f t="shared" si="8"/>
        <v>0</v>
      </c>
      <c r="I496" s="181">
        <f t="shared" si="8"/>
        <v>0</v>
      </c>
      <c r="J496" s="181">
        <f t="shared" si="8"/>
        <v>0</v>
      </c>
      <c r="K496" s="181">
        <f t="shared" si="8"/>
        <v>0</v>
      </c>
      <c r="L496" s="181">
        <f t="shared" si="8"/>
        <v>0</v>
      </c>
      <c r="M496" s="181">
        <f t="shared" si="8"/>
        <v>0</v>
      </c>
      <c r="N496" s="182">
        <f t="shared" si="8"/>
        <v>0</v>
      </c>
    </row>
    <row r="497" spans="1:14" x14ac:dyDescent="0.25">
      <c r="A497" s="151" t="s">
        <v>112</v>
      </c>
      <c r="B497" s="150" t="s">
        <v>111</v>
      </c>
      <c r="C497" s="203"/>
      <c r="D497" s="203"/>
      <c r="E497" s="203"/>
      <c r="F497" s="264"/>
      <c r="G497" s="83">
        <v>98806.16</v>
      </c>
      <c r="H497" s="85">
        <f>SUM(H498:H503)</f>
        <v>137733.63</v>
      </c>
      <c r="I497" s="85">
        <v>206480.45</v>
      </c>
      <c r="J497" s="85">
        <f>SUM(J498:J503)</f>
        <v>227008.5</v>
      </c>
      <c r="K497" s="85">
        <v>278976.65000000002</v>
      </c>
      <c r="L497" s="85">
        <f>SUM(L498:L503)</f>
        <v>398281.4</v>
      </c>
      <c r="M497" s="85">
        <v>375380.42</v>
      </c>
      <c r="N497" s="87">
        <f>SUM(N498:N503)</f>
        <v>594284.37</v>
      </c>
    </row>
    <row r="498" spans="1:14" ht="38.25" x14ac:dyDescent="0.25">
      <c r="A498" s="151"/>
      <c r="B498" s="190"/>
      <c r="C498" s="204" t="s">
        <v>835</v>
      </c>
      <c r="D498" s="204" t="s">
        <v>836</v>
      </c>
      <c r="E498" s="204" t="s">
        <v>837</v>
      </c>
      <c r="F498" s="206" t="s">
        <v>347</v>
      </c>
      <c r="G498" s="234"/>
      <c r="H498" s="241">
        <v>12343.28</v>
      </c>
      <c r="I498" s="236"/>
      <c r="J498" s="241">
        <v>22295.21</v>
      </c>
      <c r="K498" s="236"/>
      <c r="L498" s="241">
        <v>42740.12</v>
      </c>
      <c r="M498" s="236"/>
      <c r="N498" s="242">
        <v>70000</v>
      </c>
    </row>
    <row r="499" spans="1:14" ht="38.25" x14ac:dyDescent="0.25">
      <c r="A499" s="151"/>
      <c r="B499" s="190"/>
      <c r="C499" s="211" t="s">
        <v>838</v>
      </c>
      <c r="D499" s="211" t="s">
        <v>839</v>
      </c>
      <c r="E499" s="211" t="s">
        <v>840</v>
      </c>
      <c r="F499" s="212" t="s">
        <v>347</v>
      </c>
      <c r="G499" s="243"/>
      <c r="H499" s="244">
        <v>19555.849999999999</v>
      </c>
      <c r="I499" s="245"/>
      <c r="J499" s="244">
        <v>35753.870000000003</v>
      </c>
      <c r="K499" s="245"/>
      <c r="L499" s="244">
        <v>84716.5</v>
      </c>
      <c r="M499" s="245"/>
      <c r="N499" s="246">
        <v>150000</v>
      </c>
    </row>
    <row r="500" spans="1:14" ht="38.25" x14ac:dyDescent="0.25">
      <c r="A500" s="151"/>
      <c r="B500" s="190"/>
      <c r="C500" s="211" t="s">
        <v>841</v>
      </c>
      <c r="D500" s="211" t="s">
        <v>842</v>
      </c>
      <c r="E500" s="211" t="s">
        <v>843</v>
      </c>
      <c r="F500" s="212" t="s">
        <v>195</v>
      </c>
      <c r="G500" s="243"/>
      <c r="H500" s="244">
        <v>1874.79</v>
      </c>
      <c r="I500" s="245"/>
      <c r="J500" s="244">
        <v>2708.67</v>
      </c>
      <c r="K500" s="245"/>
      <c r="L500" s="244">
        <v>11354.34</v>
      </c>
      <c r="M500" s="245"/>
      <c r="N500" s="246">
        <v>20000</v>
      </c>
    </row>
    <row r="501" spans="1:14" ht="38.25" x14ac:dyDescent="0.25">
      <c r="A501" s="151"/>
      <c r="B501" s="190"/>
      <c r="C501" s="211" t="s">
        <v>844</v>
      </c>
      <c r="D501" s="211" t="s">
        <v>845</v>
      </c>
      <c r="E501" s="211" t="s">
        <v>846</v>
      </c>
      <c r="F501" s="212" t="s">
        <v>347</v>
      </c>
      <c r="G501" s="243"/>
      <c r="H501" s="244">
        <v>1916.51</v>
      </c>
      <c r="I501" s="245"/>
      <c r="J501" s="244">
        <v>3840.32</v>
      </c>
      <c r="K501" s="245"/>
      <c r="L501" s="244">
        <v>8623.0400000000009</v>
      </c>
      <c r="M501" s="245"/>
      <c r="N501" s="246">
        <v>15000</v>
      </c>
    </row>
    <row r="502" spans="1:14" ht="38.25" x14ac:dyDescent="0.25">
      <c r="A502" s="151"/>
      <c r="B502" s="190"/>
      <c r="C502" s="211" t="s">
        <v>847</v>
      </c>
      <c r="D502" s="211" t="s">
        <v>848</v>
      </c>
      <c r="E502" s="211" t="s">
        <v>849</v>
      </c>
      <c r="F502" s="212" t="s">
        <v>195</v>
      </c>
      <c r="G502" s="243"/>
      <c r="H502" s="244">
        <v>100043.2</v>
      </c>
      <c r="I502" s="245"/>
      <c r="J502" s="244">
        <v>160410.43</v>
      </c>
      <c r="K502" s="245"/>
      <c r="L502" s="244">
        <v>248847.4</v>
      </c>
      <c r="M502" s="245"/>
      <c r="N502" s="246">
        <v>337284.37</v>
      </c>
    </row>
    <row r="503" spans="1:14" ht="25.5" x14ac:dyDescent="0.25">
      <c r="A503" s="151"/>
      <c r="B503" s="190"/>
      <c r="C503" s="191" t="s">
        <v>850</v>
      </c>
      <c r="D503" s="191" t="s">
        <v>851</v>
      </c>
      <c r="E503" s="191" t="s">
        <v>852</v>
      </c>
      <c r="F503" s="195" t="s">
        <v>195</v>
      </c>
      <c r="G503" s="233"/>
      <c r="H503" s="237">
        <v>2000</v>
      </c>
      <c r="I503" s="235"/>
      <c r="J503" s="237">
        <v>2000</v>
      </c>
      <c r="K503" s="235"/>
      <c r="L503" s="237">
        <v>2000</v>
      </c>
      <c r="M503" s="235"/>
      <c r="N503" s="239">
        <v>2000</v>
      </c>
    </row>
    <row r="504" spans="1:14" x14ac:dyDescent="0.25">
      <c r="A504" s="151" t="s">
        <v>114</v>
      </c>
      <c r="B504" s="150" t="s">
        <v>113</v>
      </c>
      <c r="C504" s="193"/>
      <c r="D504" s="193"/>
      <c r="E504" s="193"/>
      <c r="F504" s="251"/>
      <c r="G504" s="83">
        <v>122.58</v>
      </c>
      <c r="H504" s="85">
        <f>SUM(H505:H509)</f>
        <v>2454.7399999999998</v>
      </c>
      <c r="I504" s="85">
        <v>687.58</v>
      </c>
      <c r="J504" s="85">
        <f>SUM(J505:J509)</f>
        <v>2454.7399999999998</v>
      </c>
      <c r="K504" s="85">
        <v>3931.41</v>
      </c>
      <c r="L504" s="85">
        <f>SUM(L505:L509)</f>
        <v>48270.850000000006</v>
      </c>
      <c r="M504" s="85">
        <v>57957.25</v>
      </c>
      <c r="N504" s="87">
        <f>SUM(N505:N509)</f>
        <v>94086.95</v>
      </c>
    </row>
    <row r="505" spans="1:14" ht="25.5" x14ac:dyDescent="0.25">
      <c r="A505" s="151"/>
      <c r="B505" s="190"/>
      <c r="C505" s="204" t="s">
        <v>853</v>
      </c>
      <c r="D505" s="204" t="s">
        <v>854</v>
      </c>
      <c r="E505" s="204" t="s">
        <v>855</v>
      </c>
      <c r="F505" s="206" t="s">
        <v>195</v>
      </c>
      <c r="G505" s="234"/>
      <c r="H505" s="241">
        <v>0</v>
      </c>
      <c r="I505" s="236"/>
      <c r="J505" s="241">
        <v>0</v>
      </c>
      <c r="K505" s="236"/>
      <c r="L505" s="241">
        <v>21587.72</v>
      </c>
      <c r="M505" s="236"/>
      <c r="N505" s="242">
        <v>43175.43</v>
      </c>
    </row>
    <row r="506" spans="1:14" ht="25.5" x14ac:dyDescent="0.25">
      <c r="A506" s="151"/>
      <c r="B506" s="190"/>
      <c r="C506" s="211" t="s">
        <v>856</v>
      </c>
      <c r="D506" s="211" t="s">
        <v>857</v>
      </c>
      <c r="E506" s="211" t="s">
        <v>858</v>
      </c>
      <c r="F506" s="212" t="s">
        <v>195</v>
      </c>
      <c r="G506" s="243"/>
      <c r="H506" s="244">
        <v>2454.7399999999998</v>
      </c>
      <c r="I506" s="245"/>
      <c r="J506" s="244">
        <v>2454.7399999999998</v>
      </c>
      <c r="K506" s="245"/>
      <c r="L506" s="244">
        <v>16313.62</v>
      </c>
      <c r="M506" s="245"/>
      <c r="N506" s="246">
        <v>30172.5</v>
      </c>
    </row>
    <row r="507" spans="1:14" ht="38.25" x14ac:dyDescent="0.25">
      <c r="A507" s="151"/>
      <c r="B507" s="190"/>
      <c r="C507" s="211" t="s">
        <v>859</v>
      </c>
      <c r="D507" s="211" t="s">
        <v>860</v>
      </c>
      <c r="E507" s="211" t="s">
        <v>861</v>
      </c>
      <c r="F507" s="212" t="s">
        <v>195</v>
      </c>
      <c r="G507" s="243"/>
      <c r="H507" s="244">
        <v>0</v>
      </c>
      <c r="I507" s="245"/>
      <c r="J507" s="244">
        <v>0</v>
      </c>
      <c r="K507" s="245"/>
      <c r="L507" s="244">
        <v>9226.01</v>
      </c>
      <c r="M507" s="245"/>
      <c r="N507" s="246">
        <v>18452.02</v>
      </c>
    </row>
    <row r="508" spans="1:14" ht="51" x14ac:dyDescent="0.25">
      <c r="A508" s="151"/>
      <c r="B508" s="190"/>
      <c r="C508" s="211" t="s">
        <v>862</v>
      </c>
      <c r="D508" s="211" t="s">
        <v>857</v>
      </c>
      <c r="E508" s="211" t="s">
        <v>858</v>
      </c>
      <c r="F508" s="212" t="s">
        <v>195</v>
      </c>
      <c r="G508" s="243"/>
      <c r="H508" s="244">
        <v>0</v>
      </c>
      <c r="I508" s="245"/>
      <c r="J508" s="244">
        <v>0</v>
      </c>
      <c r="K508" s="245"/>
      <c r="L508" s="244">
        <v>72.5</v>
      </c>
      <c r="M508" s="245"/>
      <c r="N508" s="246">
        <v>145</v>
      </c>
    </row>
    <row r="509" spans="1:14" ht="63.75" x14ac:dyDescent="0.25">
      <c r="A509" s="151"/>
      <c r="B509" s="190"/>
      <c r="C509" s="191" t="s">
        <v>863</v>
      </c>
      <c r="D509" s="191" t="s">
        <v>857</v>
      </c>
      <c r="E509" s="191" t="s">
        <v>858</v>
      </c>
      <c r="F509" s="195" t="s">
        <v>195</v>
      </c>
      <c r="G509" s="233"/>
      <c r="H509" s="237">
        <v>0</v>
      </c>
      <c r="I509" s="235"/>
      <c r="J509" s="237">
        <v>0</v>
      </c>
      <c r="K509" s="235"/>
      <c r="L509" s="237">
        <v>1071</v>
      </c>
      <c r="M509" s="235"/>
      <c r="N509" s="239">
        <v>2142</v>
      </c>
    </row>
    <row r="510" spans="1:14" x14ac:dyDescent="0.25">
      <c r="A510" s="154" t="s">
        <v>110</v>
      </c>
      <c r="B510" s="156" t="s">
        <v>123</v>
      </c>
      <c r="C510" s="192"/>
      <c r="D510" s="192"/>
      <c r="E510" s="192"/>
      <c r="F510" s="249"/>
      <c r="G510" s="183">
        <f t="shared" ref="G510:N510" si="9">+G497+G504</f>
        <v>98928.74</v>
      </c>
      <c r="H510" s="184">
        <f t="shared" si="9"/>
        <v>140188.37</v>
      </c>
      <c r="I510" s="184">
        <f t="shared" si="9"/>
        <v>207168.03</v>
      </c>
      <c r="J510" s="184">
        <f t="shared" si="9"/>
        <v>229463.24</v>
      </c>
      <c r="K510" s="184">
        <f t="shared" si="9"/>
        <v>282908.06</v>
      </c>
      <c r="L510" s="184">
        <f t="shared" si="9"/>
        <v>446552.25</v>
      </c>
      <c r="M510" s="184">
        <f t="shared" si="9"/>
        <v>433337.67</v>
      </c>
      <c r="N510" s="185">
        <f t="shared" si="9"/>
        <v>688371.32</v>
      </c>
    </row>
    <row r="511" spans="1:14" ht="17.25" x14ac:dyDescent="0.25">
      <c r="A511" s="186" t="s">
        <v>137</v>
      </c>
      <c r="B511" s="51" t="s">
        <v>144</v>
      </c>
      <c r="C511" s="143"/>
      <c r="D511" s="143"/>
      <c r="E511" s="143"/>
      <c r="F511" s="144"/>
      <c r="G511" s="187"/>
      <c r="H511" s="188">
        <v>0</v>
      </c>
      <c r="I511" s="188"/>
      <c r="J511" s="188">
        <v>0</v>
      </c>
      <c r="K511" s="188"/>
      <c r="L511" s="188">
        <v>0</v>
      </c>
      <c r="M511" s="188"/>
      <c r="N511" s="189">
        <v>0</v>
      </c>
    </row>
    <row r="512" spans="1:14" x14ac:dyDescent="0.25">
      <c r="A512" s="4" t="s">
        <v>132</v>
      </c>
      <c r="B512" s="3"/>
      <c r="C512" s="145"/>
      <c r="D512" s="145"/>
      <c r="E512" s="145"/>
      <c r="F512" s="145"/>
      <c r="G512" s="135">
        <f t="shared" ref="G512:N512" si="10">+G511+G510+G496+G494+G484+G479+G436</f>
        <v>959008.34000000008</v>
      </c>
      <c r="H512" s="136">
        <f t="shared" si="10"/>
        <v>776964.78999999992</v>
      </c>
      <c r="I512" s="136">
        <f t="shared" si="10"/>
        <v>1854025.81</v>
      </c>
      <c r="J512" s="136">
        <f t="shared" si="10"/>
        <v>1472574.74</v>
      </c>
      <c r="K512" s="136">
        <f t="shared" si="10"/>
        <v>2522979.09</v>
      </c>
      <c r="L512" s="136">
        <f t="shared" si="10"/>
        <v>3083401.8499999996</v>
      </c>
      <c r="M512" s="136">
        <f t="shared" si="10"/>
        <v>3417029.41</v>
      </c>
      <c r="N512" s="137">
        <f t="shared" si="10"/>
        <v>4873194.91</v>
      </c>
    </row>
    <row r="513" spans="1:14" x14ac:dyDescent="0.25">
      <c r="A513" s="4" t="s">
        <v>174</v>
      </c>
      <c r="B513" s="3"/>
      <c r="C513" s="142"/>
      <c r="D513" s="142"/>
      <c r="E513" s="142"/>
      <c r="F513" s="142"/>
      <c r="G513" s="16"/>
      <c r="H513" s="100">
        <v>0</v>
      </c>
      <c r="I513" s="17"/>
      <c r="J513" s="100">
        <v>0</v>
      </c>
      <c r="K513" s="17"/>
      <c r="L513" s="100">
        <v>0</v>
      </c>
      <c r="M513" s="17"/>
      <c r="N513" s="102">
        <v>0</v>
      </c>
    </row>
    <row r="514" spans="1:14" x14ac:dyDescent="0.25">
      <c r="A514" s="31"/>
      <c r="B514" s="56"/>
      <c r="C514" s="56"/>
      <c r="D514" s="56"/>
      <c r="E514" s="56"/>
      <c r="F514" s="56"/>
      <c r="G514" s="57"/>
      <c r="H514" s="57"/>
      <c r="I514" s="57"/>
      <c r="J514" s="57"/>
      <c r="K514" s="57"/>
      <c r="L514" s="57"/>
      <c r="M514" s="57"/>
      <c r="N514" s="58"/>
    </row>
    <row r="515" spans="1:14" x14ac:dyDescent="0.25">
      <c r="A515" s="59"/>
      <c r="B515" s="60" t="s">
        <v>129</v>
      </c>
      <c r="C515" s="146"/>
      <c r="D515" s="146"/>
      <c r="E515" s="146"/>
      <c r="F515" s="146"/>
      <c r="G515" s="136">
        <f t="shared" ref="G515:N515" si="11">+G142-G512</f>
        <v>1354441.9299999995</v>
      </c>
      <c r="H515" s="136">
        <f t="shared" si="11"/>
        <v>1448760.8399999999</v>
      </c>
      <c r="I515" s="136">
        <f t="shared" si="11"/>
        <v>1646062.1999999997</v>
      </c>
      <c r="J515" s="136">
        <f t="shared" si="11"/>
        <v>1369134.57</v>
      </c>
      <c r="K515" s="136">
        <f t="shared" si="11"/>
        <v>1612483.44</v>
      </c>
      <c r="L515" s="136">
        <f t="shared" si="11"/>
        <v>1307554.2100000009</v>
      </c>
      <c r="M515" s="136">
        <f t="shared" si="11"/>
        <v>1556641.1899999995</v>
      </c>
      <c r="N515" s="137">
        <f t="shared" si="11"/>
        <v>1051054.8499999996</v>
      </c>
    </row>
    <row r="516" spans="1:14" s="37" customFormat="1" x14ac:dyDescent="0.2">
      <c r="A516" s="59"/>
      <c r="B516" s="60" t="s">
        <v>163</v>
      </c>
      <c r="C516" s="147"/>
      <c r="D516" s="147"/>
      <c r="E516" s="147"/>
      <c r="F516" s="147"/>
      <c r="G516" s="18"/>
      <c r="H516" s="140">
        <f>+H143-H513</f>
        <v>1802554.83</v>
      </c>
      <c r="I516" s="19"/>
      <c r="J516" s="140">
        <f>+J143-J513</f>
        <v>1802554.83</v>
      </c>
      <c r="K516" s="19"/>
      <c r="L516" s="140">
        <f>+L143-L513</f>
        <v>1802554.83</v>
      </c>
      <c r="M516" s="19"/>
      <c r="N516" s="138">
        <f>+N143-N513</f>
        <v>1802554.83</v>
      </c>
    </row>
    <row r="517" spans="1:14" s="37" customFormat="1" x14ac:dyDescent="0.25">
      <c r="A517" s="61"/>
      <c r="B517" s="60" t="s">
        <v>134</v>
      </c>
      <c r="C517" s="146"/>
      <c r="D517" s="146"/>
      <c r="E517" s="146"/>
      <c r="F517" s="146"/>
      <c r="G517" s="136">
        <v>0</v>
      </c>
      <c r="H517" s="136">
        <f>IF(H515&lt;0,-H515,0)</f>
        <v>0</v>
      </c>
      <c r="I517" s="136">
        <v>0</v>
      </c>
      <c r="J517" s="136">
        <f>IF(J515&lt;0,-J515,0)</f>
        <v>0</v>
      </c>
      <c r="K517" s="136">
        <v>0</v>
      </c>
      <c r="L517" s="136">
        <f>IF(L515&lt;0,-L515,0)</f>
        <v>0</v>
      </c>
      <c r="M517" s="136">
        <v>0</v>
      </c>
      <c r="N517" s="139">
        <f>IF(N515&lt;0,-N515,0)</f>
        <v>0</v>
      </c>
    </row>
    <row r="518" spans="1:14" s="20" customFormat="1" ht="21" customHeight="1" x14ac:dyDescent="0.2">
      <c r="A518" s="2" t="s">
        <v>149</v>
      </c>
      <c r="B518" s="2"/>
      <c r="C518" s="2"/>
      <c r="D518" s="2"/>
      <c r="E518" s="2"/>
      <c r="F518" s="2"/>
      <c r="G518" s="2"/>
      <c r="H518" s="2"/>
      <c r="I518" s="2"/>
      <c r="J518" s="2"/>
      <c r="K518" s="2"/>
      <c r="L518" s="2"/>
      <c r="M518" s="2"/>
      <c r="N518" s="2"/>
    </row>
    <row r="519" spans="1:14" s="20" customFormat="1" ht="21" customHeight="1" x14ac:dyDescent="0.2">
      <c r="A519" s="1" t="s">
        <v>151</v>
      </c>
      <c r="B519" s="1"/>
      <c r="C519" s="1"/>
      <c r="D519" s="1"/>
      <c r="E519" s="1"/>
      <c r="F519" s="1"/>
      <c r="G519" s="1"/>
      <c r="H519" s="1"/>
      <c r="I519" s="1"/>
      <c r="J519" s="1"/>
      <c r="K519" s="1"/>
      <c r="L519" s="1"/>
      <c r="M519" s="1"/>
      <c r="N519" s="1"/>
    </row>
    <row r="520" spans="1:14" s="20" customFormat="1" ht="21" customHeight="1" x14ac:dyDescent="0.2">
      <c r="A520" s="14" t="s">
        <v>167</v>
      </c>
      <c r="B520" s="14"/>
      <c r="C520" s="14"/>
      <c r="D520" s="14"/>
      <c r="E520" s="14"/>
      <c r="F520" s="14"/>
      <c r="G520" s="14"/>
      <c r="H520" s="14"/>
      <c r="I520" s="14"/>
      <c r="J520" s="14"/>
      <c r="K520" s="14"/>
      <c r="L520" s="14"/>
      <c r="M520" s="14"/>
      <c r="N520" s="14"/>
    </row>
  </sheetData>
  <sheetProtection password="D3C7" sheet="1" objects="1" scenarios="1"/>
  <mergeCells count="39">
    <mergeCell ref="A7:N7"/>
    <mergeCell ref="B1:N2"/>
    <mergeCell ref="A3:N3"/>
    <mergeCell ref="A4:N4"/>
    <mergeCell ref="A5:N5"/>
    <mergeCell ref="A6:N6"/>
    <mergeCell ref="A142:B142"/>
    <mergeCell ref="A8:N8"/>
    <mergeCell ref="A9:N9"/>
    <mergeCell ref="A11:A13"/>
    <mergeCell ref="B11:B13"/>
    <mergeCell ref="C11:C13"/>
    <mergeCell ref="D11:D13"/>
    <mergeCell ref="E11:E13"/>
    <mergeCell ref="F11:F13"/>
    <mergeCell ref="G11:N11"/>
    <mergeCell ref="G12:H12"/>
    <mergeCell ref="I12:J12"/>
    <mergeCell ref="K12:L12"/>
    <mergeCell ref="M12:N12"/>
    <mergeCell ref="A140:B140"/>
    <mergeCell ref="A141:B141"/>
    <mergeCell ref="E145:E147"/>
    <mergeCell ref="A143:B143"/>
    <mergeCell ref="A145:A147"/>
    <mergeCell ref="B145:B147"/>
    <mergeCell ref="C145:C147"/>
    <mergeCell ref="D145:D147"/>
    <mergeCell ref="F145:F147"/>
    <mergeCell ref="G145:N145"/>
    <mergeCell ref="G146:H146"/>
    <mergeCell ref="I146:J146"/>
    <mergeCell ref="K146:L146"/>
    <mergeCell ref="M146:N146"/>
    <mergeCell ref="A512:B512"/>
    <mergeCell ref="A513:B513"/>
    <mergeCell ref="A518:N518"/>
    <mergeCell ref="A519:N519"/>
    <mergeCell ref="A520:N520"/>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ragioneria</cp:lastModifiedBy>
  <cp:lastPrinted>2026-07-23T10:59:17Z</cp:lastPrinted>
  <dcterms:created xsi:type="dcterms:W3CDTF">2015-02-26T11:29:02Z</dcterms:created>
  <dcterms:modified xsi:type="dcterms:W3CDTF">2026-07-23T11:09:12Z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