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8800" windowHeight="12225" activeTab="0"/>
  </bookViews>
  <sheets>
    <sheet name="Modello Piano flussi cassa" sheetId="4" r:id="rId1"/>
    <sheet name="ModelloPianoFlussiCassa_PEG" sheetId="6" r:id="rId2"/>
  </sheets>
  <definedNames>
    <definedName name="_xlnm.Print_Area" localSheetId="0">'Modello Piano flussi cassa'!$A$1:$J$111</definedName>
    <definedName name="_xlnm.Print_Area" localSheetId="1">ModelloPianoFlussiCassa_PEG!$A$1:$N$573</definedName>
  </definedNames>
  <calcPr fullCalcOnLoad="1"/>
</workbook>
</file>

<file path=xl/sharedStrings.xml><?xml version="1.0" encoding="utf-8"?>
<sst xmlns="http://schemas.openxmlformats.org/spreadsheetml/2006/main" count="2295" uniqueCount="921">
  <si>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</si>
  <si>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</si>
  <si>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</si>
  <si>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</si>
  <si>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</si>
  <si>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</si>
  <si>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</si>
  <si>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</si>
  <si>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</si>
  <si>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</si>
  <si>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</si>
  <si>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</si>
  <si>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</si>
  <si>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</si>
  <si>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</si>
  <si>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</si>
  <si>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</si>
  <si>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</si>
  <si>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</si>
  <si>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</si>
  <si>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</si>
  <si>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</si>
  <si>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</si>
  <si>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</si>
  <si>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</si>
  <si>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</si>
  <si>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</si>
  <si>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</si>
  <si>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</si>
  <si>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</si>
  <si>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</si>
  <si>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</si>
  <si>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</si>
  <si>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</si>
  <si>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</si>
  <si>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</si>
  <si>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</si>
  <si>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</si>
  <si>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</si>
  <si>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</si>
  <si>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</si>
  <si>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</si>
  <si>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</si>
  <si>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</si>
  <si>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</si>
  <si>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</si>
  <si>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</si>
  <si>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</si>
  <si>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</si>
  <si>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</si>
  <si>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</si>
  <si>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</si>
  <si>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</si>
  <si>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</si>
  <si>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</si>
  <si>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</si>
  <si>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</si>
  <si>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</si>
  <si>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</si>
  <si>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</si>
  <si>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</si>
  <si>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</si>
  <si>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</si>
  <si>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</si>
  <si>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</si>
  <si>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</si>
  <si>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</si>
  <si>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</si>
  <si>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</si>
  <si>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</si>
  <si>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</si>
  <si>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</si>
  <si>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</si>
  <si>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</si>
  <si>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</si>
  <si>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</si>
  <si>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</si>
  <si>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</si>
  <si>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</si>
  <si>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</si>
  <si>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</si>
  <si>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</si>
  <si>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</si>
  <si>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</si>
  <si>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</si>
  <si>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</si>
  <si>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</si>
  <si>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</si>
  <si>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</si>
  <si>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</si>
  <si>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</si>
  <si>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</si>
  <si>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</si>
  <si>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</si>
  <si>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</si>
  <si>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</si>
  <si>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</si>
  <si>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</si>
  <si>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</si>
  <si>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</si>
  <si>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</si>
  <si>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</si>
  <si>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</si>
  <si>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</si>
  <si>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</si>
  <si>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</si>
  <si>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</si>
  <si>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</si>
  <si>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</si>
  <si>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</si>
  <si>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</si>
  <si>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</si>
  <si>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</si>
  <si>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</si>
  <si>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</si>
  <si>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</si>
  <si>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</si>
  <si>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</si>
  <si>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</si>
  <si>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</si>
  <si>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</si>
  <si>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</si>
  <si>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</si>
  <si>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</si>
  <si>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</si>
  <si>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</si>
  <si>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</si>
  <si>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</si>
  <si>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</si>
  <si>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</si>
  <si>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</si>
  <si>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</si>
  <si>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</si>
  <si>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</si>
  <si>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</si>
  <si>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</si>
  <si>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</si>
  <si>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</si>
  <si>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</si>
  <si>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E.1.01.01.16.000</t>
  </si>
  <si>
    <t>Imposta comunale sugli immobili (ICI)</t>
  </si>
  <si>
    <t>E.1.01.01.08.000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</si>
  <si>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</si>
  <si>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</si>
  <si>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</si>
  <si>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</si>
  <si>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</si>
  <si>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</si>
  <si>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</si>
  <si>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</si>
  <si>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</si>
  <si>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</si>
  <si>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</si>
  <si>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</si>
  <si>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</si>
  <si>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</si>
  <si>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</si>
  <si>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</si>
  <si>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</si>
  <si>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</si>
  <si>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</si>
  <si>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</si>
  <si>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</si>
  <si>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</si>
  <si>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</si>
  <si>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</si>
  <si>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val="single"/>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</si>
  <si>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</si>
  <si>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</si>
  <si>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</si>
  <si>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</si>
  <si>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</si>
  <si>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</si>
  <si>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</si>
  <si>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</si>
  <si>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</si>
  <si>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</si>
  <si>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</si>
  <si>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</si>
  <si>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</si>
  <si>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</si>
  <si>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Incassi effettivi (1)</t>
  </si>
  <si>
    <t>Pagamenti effettivi (1)</t>
  </si>
  <si>
    <t>Addizionale comunale IRPEF</t>
  </si>
  <si>
    <t>E.1.01.01.51.000</t>
  </si>
  <si>
    <t>Tassa smaltimento rifiuti solidi urbani</t>
  </si>
  <si>
    <t>E.1.01.01.61.000</t>
  </si>
  <si>
    <t>Tributo comunale sui rifiuti e sui servizi</t>
  </si>
  <si>
    <t>E.1.01.01.76.000</t>
  </si>
  <si>
    <t>Tributo per i servizi indivisibili (TASI)</t>
  </si>
  <si>
    <t/>
  </si>
  <si>
    <t>Altro...</t>
  </si>
  <si>
    <t>1.0101 - 50/1/1 - I.M.U. ( ex. ICI)</t>
  </si>
  <si>
    <t>E.1.01.01.06.000 - Imposta municipale propria</t>
  </si>
  <si>
    <t>E.1.01.01.06.001 - Imposta municipale propria riscossa a seguito dell'attività ordinaria di gestione</t>
  </si>
  <si>
    <t>Manuale</t>
  </si>
  <si>
    <t>1.0101 - 50/1/2 - TRASFERIMENTO COMPENSATIVO IMU</t>
  </si>
  <si>
    <t xml:space="preserve"> - </t>
  </si>
  <si>
    <t>Dodicesimi</t>
  </si>
  <si>
    <t>1.0101 - 51/1/1 - PROVVEDIMENTI ICI- IMU   anni precedenti</t>
  </si>
  <si>
    <t>E.1.01.01.08.000 - Imposta comunale sugli immobili (ICI)</t>
  </si>
  <si>
    <t>1.0101 - 51/3/1 - Arretrati anni precedenti</t>
  </si>
  <si>
    <t>1.0101 - 52/2/1 - RAVVEDIMENTI IMU</t>
  </si>
  <si>
    <t>1.0101 - 53/1/1 - IMU / ICI - Riscossione Coattiva - Ruoli</t>
  </si>
  <si>
    <t>E.1.01.01.08.002 - Imposta comunale sugli immobili (ICI) riscossa a seguito di attività di verifica e controllo</t>
  </si>
  <si>
    <t>1.0101 - 55/1/1 - PROVVEDIMENTI TASI ANNI PRECEDENTI - DA VERIFICHE E CONTROLLI</t>
  </si>
  <si>
    <t>E.1.01.01.76.000 - Tributo per i servizi indivisibili (TASI)</t>
  </si>
  <si>
    <t>E.1.01.01.76.001 - Tributo per i servizi indivisibili (TASI) riscosso a seguito dell'attività ordinaria di gestione</t>
  </si>
  <si>
    <t>1.0101 - 56/1/1 - TASI - Riscossione Coattiva - Ruoli</t>
  </si>
  <si>
    <t>E.1.01.01.76.002 - Tributo per i servizi indivisibili (TASI) riscosso a seguito di attività di verifica e controllo</t>
  </si>
  <si>
    <t>1.0101 - 90/2/1 - Addizionale Irpef comunale</t>
  </si>
  <si>
    <t>E.1.01.01.16.000 - Addizionale comunale IRPEF</t>
  </si>
  <si>
    <t>E.1.01.01.16.001 - Addizionale comunale IRPEF riscossa a seguito dell'attività ordinaria di gestione</t>
  </si>
  <si>
    <t>1.0101 - 90/4/1 - ARRETRATI ADDIZIONALE IRPEF COMUNALE</t>
  </si>
  <si>
    <t>1.0101 - 250/2/1 - TARI</t>
  </si>
  <si>
    <t>E.1.01.01.51.000 - Tassa smaltimento rifiuti solidi urbani</t>
  </si>
  <si>
    <t>E.1.01.01.51.001 - Tassa smaltimento rifiuti solidi urbani riscossa a seguito dell'attività ordinaria di gestione</t>
  </si>
  <si>
    <t>1.0101 - 252/2/1 - TARI - Riscossione Coattiva - Ruoli</t>
  </si>
  <si>
    <t>E.1.01.01.61.000 - Tributo comunale sui rifiuti e sui servizi</t>
  </si>
  <si>
    <t>E.1.01.01.61.002 - Tributo comunale sui rifiuti e sui servizi riscosso a seguito di attività di verifica e controllo</t>
  </si>
  <si>
    <t>1.0301 - 316/1/1 - ENTRATA DA FONDO SPERIMENTALE  DI RIEQUILIBRIO</t>
  </si>
  <si>
    <t>E.1.03.01.01.000 - Fondi perequativi dallo Stato</t>
  </si>
  <si>
    <t>E.1.03.01.01.001 - Fondi perequativi dallo Stato</t>
  </si>
  <si>
    <t>1.0301 - 318/1/1 - Concorso incremento indennità dei sindaci (Articolo 1, commi da 583 a 587, L. n. 234/2021)</t>
  </si>
  <si>
    <t>1.0301 - 320/1/1 - FONDO ART.1 COMMA 508 L 213/2023</t>
  </si>
  <si>
    <t>2.0101 - 552/4/1 - Fondo Speciale Equità Livello dei Servizi - Incremento Asili Nido (cap. U 3790.20 - 3790.22)</t>
  </si>
  <si>
    <t>E.2.01.01.01.000 - Trasferimenti correnti da Amministrazioni Centrali</t>
  </si>
  <si>
    <t>E.2.01.01.01.001 - Trasferimenti correnti da Ministeri</t>
  </si>
  <si>
    <t>2.0101 - 552/6/1 - Fondo Speciale Equità Livello dei Servizi - Finanziamento e sviluppo servizi sociali (cap. U 4120.3.1 - 4120.2.1)</t>
  </si>
  <si>
    <t>2.0101 - 552/8/1 - Fondo Speciale Equità Livello dei Servizi - Potenziamento Servizio Trasporto Alunni con Disabilità (cap. U 4120.11.1)</t>
  </si>
  <si>
    <t>2.0101 - 555/1/1 - MIUR</t>
  </si>
  <si>
    <t>2.0101 - 556/1/1 - TRASFERIMENTI TRA ENTI PUBBLICI (SPESE CONCORSUALI, ECC)</t>
  </si>
  <si>
    <t>E.2.01.01.04.000 - Trasferimenti correnti da organismi interni e/o unità locali della amministrazione</t>
  </si>
  <si>
    <t>E.2.01.01.04.001 - Trasferimenti correnti da organismi interni e/o unità locali della amministrazione</t>
  </si>
  <si>
    <t>2.0101 - 582/1/1 - CONTRIBUTO PER CENTRO ESTIVO</t>
  </si>
  <si>
    <t>2.0101 - 596/1/1 - CONTRIBUTO PNRR - BANDO SUAP E SUE</t>
  </si>
  <si>
    <t>2.0101 - 600/2/1 - CONTRIBUTO MINISTERO DELLA CULTURA PER ACQUISTO LIBRI - D.M. N. 272/2025 (CAP. U 2000.3.1)</t>
  </si>
  <si>
    <t>2.0101 - 736/2/1 - RIMBORSI EROGATI DALLO STATO PER ELEZIONI</t>
  </si>
  <si>
    <t>2.0101 - 760/1/1 - Contributo della regione per acquisto libri per la biblioteca</t>
  </si>
  <si>
    <t>E.2.01.01.02.000 - Trasferimenti correnti da Amministrazioni Locali</t>
  </si>
  <si>
    <t>E.2.01.01.02.001 - Trasferimenti correnti da Regioni e province autonome</t>
  </si>
  <si>
    <t>2.0101 - 795/2/1 - RIMBORSO DALLA REGIONE PER ELEZIONI</t>
  </si>
  <si>
    <t>2.0101 - 815/2/1 - CONTRIBUTO DELLA REGIONE PER CANTIERI DI LAVORO  PER DISOCCUPATI</t>
  </si>
  <si>
    <t>2.0101 - 818/1/1 - CONTRIBUTO DELLA REGIONE PER CANTIERI DI LAVORO " ABILITA' AL LAVORO"</t>
  </si>
  <si>
    <t>2.0101 - 819/2/1 - CONTRIBUTO REGIONALE PER P.P.U. (Progetto Pubblica Utilità) - cap. U 600.2.1</t>
  </si>
  <si>
    <t>2.0101 - 819/4/1 - CONTRIBUTO PER P.P.U. (Progetto Pubblica Utilità - quota a carico dei comuni di Coassolo, Corio e Mathi ) - cap. U 600.4.1</t>
  </si>
  <si>
    <t>E.2.01.01.02.003 - Trasferimenti correnti da Comuni</t>
  </si>
  <si>
    <t>2.0101 - 831/1/1 - CONTRIBUTO UNIONE MONTANA  PER MANIFESTAZIONI CULTURALI</t>
  </si>
  <si>
    <t>E.2.01.01.02.005 - Trasferimenti correnti da Unioni di Comuni</t>
  </si>
  <si>
    <t>2.0101 - 904/2/1 - QUOTA IRPEF ATTIVITA' SOCIALI (5 PER MILLE)</t>
  </si>
  <si>
    <t>3.0100 - 1000/1/1 - diritti di segreteria</t>
  </si>
  <si>
    <t>E.3.01.02.01.000 - Entrate dalla vendita di servizi</t>
  </si>
  <si>
    <t>E.3.01.02.01.032 - Proventi da diritti di segreteria e rogito</t>
  </si>
  <si>
    <t>3.0100 - 1001/1/1 - diritti di segreteria - d.l. 233/92 - art.16 - c.10</t>
  </si>
  <si>
    <t>3.0100 - 1005/2/1 - CANONE UNICO</t>
  </si>
  <si>
    <t>E.3.01.03.01.000 - Canoni e concessioni e diritti reali di godimento</t>
  </si>
  <si>
    <t>E.3.01.03.01.002 - Canone occupazione spazi e aree pubbliche</t>
  </si>
  <si>
    <t>3.0100 - 1030/1/1 - ALTRI DIRITTI</t>
  </si>
  <si>
    <t>E.3.01.02.01.033 - Proventi da rilascio documenti e diritti di cancelleria</t>
  </si>
  <si>
    <t>3.0100 - 1030/2/1 - DIRITTI PER RICERCHE STORICHE</t>
  </si>
  <si>
    <t>3.0100 - 1040/1/1 - Introiti spese di notifica</t>
  </si>
  <si>
    <t>E.3.01.02.01.999 - Proventi da servizi n.a.c.</t>
  </si>
  <si>
    <t>3.0100 - 1110/1/1 - proventi di servizi cimiteriali</t>
  </si>
  <si>
    <t>E.3.01.02.01.014 - Proventi da trasporti funebri, pompe funebri, illuminazione votiva</t>
  </si>
  <si>
    <t>3.0100 - 1121/2/1 - PROVENTI DA MENSA SCOLASTICA - data in appalto</t>
  </si>
  <si>
    <t>E.3.01.02.01.008 - Proventi da mense</t>
  </si>
  <si>
    <t>3.0100 - 1122/1/1 - ARRETRATI MENSA</t>
  </si>
  <si>
    <t>3.0100 - 1123/2/1 - Proventi asilo nido</t>
  </si>
  <si>
    <t>E.3.01.02.01.002 - Proventi da asili nido</t>
  </si>
  <si>
    <t>3.0100 - 1124/1/1 - PROVENTI SERVIZIO ACCOGLIENZA</t>
  </si>
  <si>
    <t>3.0100 - 1126/2/1 - PROVENTI DA ESTATE RAGAZZI E BIMBI</t>
  </si>
  <si>
    <t>Percentuale</t>
  </si>
  <si>
    <t>3.0100 - 1128/2/1 - SERVIZIO POST SCUOLA PER ALUNNI SCUOLA PRIMARIA - U 1920.28</t>
  </si>
  <si>
    <t>3.0100 - 1140/1/1 - Proventi dei centri sportivi</t>
  </si>
  <si>
    <t>E.3.01.02.01.006 - Proventi da impianti sportivi</t>
  </si>
  <si>
    <t>3.0100 - 1146/1/1 - PROVENTI DEI SERVIZI MENSA DATA IN APPALTO  - DIPENDENTI</t>
  </si>
  <si>
    <t>3.0100 - 1417/2/1 - Proventi da fotocopie e rilascio documenti</t>
  </si>
  <si>
    <t>3.0100 - 1420/1/1 - fitti reali di fabbricati e terreni</t>
  </si>
  <si>
    <t>E.3.01.03.02.000 - Fitti, noleggi e locazioni</t>
  </si>
  <si>
    <t>3.0100 - 1422/2/1 - AFFITTO LOCALI COMUNALI</t>
  </si>
  <si>
    <t>E.3.01.03.01.003 - Proventi da concessioni su beni</t>
  </si>
  <si>
    <t>3.0100 - 1980/1/1 - introiti da privati per utilizzo parco comunale (servizi fotografici)</t>
  </si>
  <si>
    <t>3.0100 - 2026/2/1 - CONTRIBUTO CONTO ENERGIA- SC. MEDIA</t>
  </si>
  <si>
    <t>E.3.01.01.01.000 - Vendita di beni</t>
  </si>
  <si>
    <t>E.3.01.01.01.004 - Proventi da energia, acqua, gas e riscaldamento</t>
  </si>
  <si>
    <t>3.0100 - 2028/2/1 - CONTRIBUTO CONTO ENERGIA  - SC. ELEMENTARE</t>
  </si>
  <si>
    <t>3.0100 - 2030/2/1 - CONTRIBUTO CONTO ENERGIA  - TRIBUNE CAMPO COLOMBO</t>
  </si>
  <si>
    <t>3.0100 - 2032/2/1 - CONTRIBUTO CONTO ENERGIA  - NUOVA SCUOLA MATERNA</t>
  </si>
  <si>
    <t>3.0100 - 2035/2/1 - SOMME DOVUTE AI COMUNI EMITTITORI CIE</t>
  </si>
  <si>
    <t>3.0200 - 1070/1/1 - Altre infrazioni al codice della strada di competenza Comune - famiglie</t>
  </si>
  <si>
    <t>E.3.02.02.01.000 - Proventi da multe, ammende, sanzioni e oblazioni a carico delle famiglie</t>
  </si>
  <si>
    <t>3.0200 - 1070/1/2 - Altre infrazioni al codice della strada di competenza Comune - imprese</t>
  </si>
  <si>
    <t>E.3.02.03.01.000 - Proventi da multe, ammende, sanzioni e oblazioni a carico delle imprese</t>
  </si>
  <si>
    <t>E.3.02.03.01.002 - Proventi da multe e sanzioni per violazioni delle norme di polizia amministrativa a carico delle imprese</t>
  </si>
  <si>
    <t>3.0200 - 1070/2/1 - Sanzioni Vista Red - imprese</t>
  </si>
  <si>
    <t>3.0200 - 1070/2/2 - Sanzioni Vista Red - famiglie</t>
  </si>
  <si>
    <t>E.3.02.02.01.002 - Proventi da multe e sanzioni per violazioni delle norme di polizia amministrativa a carico delle famiglie</t>
  </si>
  <si>
    <t>3.0200 - 1072/1/1 - Sanzioni per violazioni al CDS - Riscossione Coattiva - Ruoli</t>
  </si>
  <si>
    <t>E.3.02.02.01.004 - Proventi da multe e sanzioni per violazioni delle norme del codice della strada a carico delle famiglie</t>
  </si>
  <si>
    <t>3.0300 - 1600/1/1 - interessi attivi sulle giacenze di cassa</t>
  </si>
  <si>
    <t>E.3.03.03.99.000 - Altri interessi attivi diversi</t>
  </si>
  <si>
    <t>E.3.03.03.99.999 - Altri interessi attivi da altri soggetti</t>
  </si>
  <si>
    <t>3.0500 - 1920/1/1 - introiti e rimborsi diversi</t>
  </si>
  <si>
    <t>E.3.05.99.99.000 - Altre entrate correnti n.a.c.</t>
  </si>
  <si>
    <t>E.3.05.99.99.999 - Altre entrate correnti n.a.c.</t>
  </si>
  <si>
    <t>3.0500 - 1920/8/1 - Rimborso quote per l'Istituto Comprensivo</t>
  </si>
  <si>
    <t>E.3.05.02.03.000 - Entrate da rimborsi, recuperi e restituzioni di somme non dovute o incassate in eccesso</t>
  </si>
  <si>
    <t>E.3.05.02.03.001 - Entrate da rimborsi, recuperi e restituzioni di somme non dovute o incassate in eccesso da Amministrazioni Centrali</t>
  </si>
  <si>
    <t>3.0500 - 1920/14/1 - RIMBORSO SPESE PERSONALE DA ALTRI COMUNI (ROBASSOMERO)</t>
  </si>
  <si>
    <t>3.0500 - 1920/16/1 - RIMBORSO SPESE SEGRETERIA CONVENZIONATA (CANTOIRA, TRAVES. MORANSENGO-TONENGO)</t>
  </si>
  <si>
    <t>E.3.05.02.01.000 - Rimborsi ricevuti per spese di personale (comando, distacco, fuori ruolo, convenzioni, ecc…)</t>
  </si>
  <si>
    <t>E.3.05.02.01.001 - Rimborsi ricevuti per spese di personale (comando, distacco, fuori ruolo, convenzioni, ecc…)</t>
  </si>
  <si>
    <t>3.0500 - 1922/1/1 - rimborso spese varie per acquedotto</t>
  </si>
  <si>
    <t>E.3.05.02.03.005 - Entrate da rimborsi, recuperi e restituzioni di somme non dovute o incassate in eccesso da Imprese</t>
  </si>
  <si>
    <t>3.0500 - 1932/1/1 - RIMBORSO DANNI AL PATRIMONIO COMUNALE</t>
  </si>
  <si>
    <t>3.0500 - 1940/2/1 - Elemento perequativo TARIP - componenti perequative UR1 - UR2 - UR3</t>
  </si>
  <si>
    <t>3.0500 - 1970/1/1 - introiti da privati per festeggiamenti patronali</t>
  </si>
  <si>
    <t>3.0500 - 1970/2/1 - INTROITI DA PRIVATI PER FESTEGGIAMENTI PATRONALI</t>
  </si>
  <si>
    <t>3.0500 - 1972/1/1 - contributi da privati per manifestazione</t>
  </si>
  <si>
    <t>3.0500 - 2004/2/2 - RIMBORSO PASTI INSEGNANTI</t>
  </si>
  <si>
    <t>3.0500 - 2020/2/1 - IVA SU ACQUISTI COMMERCIALI</t>
  </si>
  <si>
    <t>4.0200 - 3110/2/1 - CONTRIBUTO DELLA REGIONE PER MANUTENZIONE RII</t>
  </si>
  <si>
    <t>E.4.02.01.02.000 - Contributi agli investimenti da Amministrazioni Locali</t>
  </si>
  <si>
    <t>E.4.02.01.02.001 - Contributi agli investimenti da Regioni e province autonome</t>
  </si>
  <si>
    <t>4.0200 - 3110/6/1 - CONTRIBUTO DELLA REGIONE PER RIQUALIFICAZIONE CORPI IDRICI DI CUI ALLA DGR 15-374 DEL 18.11.2024 (TORRENTE BANNA BENDOLA) - CAP U 8530.34.2</t>
  </si>
  <si>
    <t>4.0200 - 3111/1/1 - CONTRIBUTO REGIONALE PER SISTEMAZIONE CASCINA BO</t>
  </si>
  <si>
    <t>4.0200 - 3126/2/1 - CONTRIBUTO DELLO STATO PER LA MESSA IN SICUREZZA E LA RIQUALIFICAZIONE EDIFICIO MARIA PALBERTI (U.6130.7)</t>
  </si>
  <si>
    <t>E.4.02.01.01.000 - Contributi agli investimenti da Amministrazioni Centrali</t>
  </si>
  <si>
    <t>E.4.02.01.01.001 - Contributi agli investimenti da Ministeri</t>
  </si>
  <si>
    <t>4.0200 - 3127/2/1 - CONTRIBUTO MINISTERO BENI CULTURALI PER PROGETTO ESECUTIVO LAVORI RESTAURO EX SEDE MUNICIPALE</t>
  </si>
  <si>
    <t>4.0200 - 3143/1/1 - PNRR Messa in sicurezza , adeguamento ed efficentamento energetico palestra</t>
  </si>
  <si>
    <t>E.4.02.05.99.000 - Altri contributi agli investimenti dall'Unione Europea</t>
  </si>
  <si>
    <t>E.4.02.05.99.999 - Altri contributi agli investimenti dall'Unione Europea</t>
  </si>
  <si>
    <t>4.0200 - 3215/1/1 - CONTRIBUTO REGIONALE PER  variante generale al PRGC</t>
  </si>
  <si>
    <t>4.0200 - 3296/2/1 - CONTRIBUTO GAL PER FABBRICATO PARCO COMUNALE ANNESSO PADIGLIONE STABIO (CAP. U 9030.22.1)</t>
  </si>
  <si>
    <t>E.4.02.01.02.005 - Contributi agli investimenti da Unioni di Comuni</t>
  </si>
  <si>
    <t>4.0400 - 2356/1/1 - proventi di concessioni cimiteriali</t>
  </si>
  <si>
    <t>E.4.04.01.08.000 - Alienazione di Beni immobili</t>
  </si>
  <si>
    <t>E.4.04.01.08.999 - Alienazione di altri beni immobili n.a.c.</t>
  </si>
  <si>
    <t>4.0500 - 3282/1/1 - proventi derivanti dalle concessioni edilizie: OO.UU.PRIM</t>
  </si>
  <si>
    <t>E.4.05.01.01.000 - Permessi di costruire</t>
  </si>
  <si>
    <t>E.4.05.01.01.001 - Permessi di costruire</t>
  </si>
  <si>
    <t>4.0500 - 3282/1/2 - proventi derivanti dalle concessioni edilizie: OO.UU.SEC</t>
  </si>
  <si>
    <t>4.0500 - 3282/1/3 - proventi derivanti dalle concessioni edilizie: COSTO DI COSTRUZIONE</t>
  </si>
  <si>
    <t>4.0500 - 3282/1/4 - proventi derivanti dalle concessioni edilizie: SANZIONI</t>
  </si>
  <si>
    <t>4.0500 - 3282/1/5 - Proventi derivanti dalle concessioni edilizie - MONETIZZAZIONE AREE</t>
  </si>
  <si>
    <t>9.0100 - 3840/2/1 - ritenute previdenziali e assistenziali al personale</t>
  </si>
  <si>
    <t>E.9.01.02.02.000 - Ritenute previdenziali e assistenziali su redditi da lavoro dipendente per conto terzi</t>
  </si>
  <si>
    <t>E.9.01.02.02.001 - Ritenute previdenziali e assistenziali su redditi da lavoro dipendente per conto terzi</t>
  </si>
  <si>
    <t>Tredicesimi</t>
  </si>
  <si>
    <t>9.0100 - 3850/2/1 - ritenute erariali - personale e amministratori</t>
  </si>
  <si>
    <t>E.9.01.02.01.000 - Ritenute erariali su redditi da lavoro dipendente per conto terzi</t>
  </si>
  <si>
    <t>E.9.01.02.01.001 - Ritenute erariali su redditi da lavoro dipendente per conto terzi</t>
  </si>
  <si>
    <t>9.0100 - 3850/2/2 - ritenute erariali - autonomi</t>
  </si>
  <si>
    <t>E.9.01.03.01.000 - Ritenute erariali su redditi da lavoro autonomo per conto terzi</t>
  </si>
  <si>
    <t>E.9.01.03.01.001 - Ritenute erariali su redditi da lavoro autonomo per conto terzi</t>
  </si>
  <si>
    <t>9.0100 - 3860/2/1 - altre ritenute al personale per conto terzi</t>
  </si>
  <si>
    <t>E.9.01.02.99.000 - Altre ritenute al personale dipendente per conto di terzi</t>
  </si>
  <si>
    <t>E.9.01.02.99.999 - Altre ritenute al personale dipendente per conto di terzi</t>
  </si>
  <si>
    <t>9.0100 - 3900/2/3 - IVA SPLYT PAIMENT ISTITUZIONALE</t>
  </si>
  <si>
    <t>E.9.01.01.02.000 - Ritenute per scissione contabile IVA (split payment)</t>
  </si>
  <si>
    <t>E.9.01.01.02.001 - Ritenute per scissione contabile IVA (split payment)</t>
  </si>
  <si>
    <t>9.0100 - 3981/2/1 - rimborso anticipazioni di fondi per il servizio di economato</t>
  </si>
  <si>
    <t>E.9.01.99.03.000 - Rimborso di fondi economali e carte aziendali</t>
  </si>
  <si>
    <t>E.9.01.99.03.001 - Rimborso di fondi economali e carte aziendali</t>
  </si>
  <si>
    <t>9.0200 - 3870/2/1 - depositi cauzionali</t>
  </si>
  <si>
    <t>E.9.02.04.01.000 - Costituzione di depositi cauzionali o contrattuali di terzi</t>
  </si>
  <si>
    <t>E.9.02.04.01.001 - Costituzione di depositi cauzionali o contrattuali di terzi</t>
  </si>
  <si>
    <t>9.0200 - 3900/2/1 - rimborso spese per servizi in conto terzi</t>
  </si>
  <si>
    <t>E.9.02.99.99.000 - Altre entrate per conto terzi</t>
  </si>
  <si>
    <t>E.9.02.99.99.999 - Altre entrate per conto terzi</t>
  </si>
  <si>
    <t>9.0200 - 3920/2/1 - INCASSO DEI CORRISPETTIVI  PER IL RILASCIO  DELLA CARTA  DI IDENTITA'  ELETTRONICA DI COMPETENZA DELLO STATO</t>
  </si>
  <si>
    <t>E.9.02.01.01.000 - Rimborso per acquisti di beni per conto di terzi</t>
  </si>
  <si>
    <t>E.9.02.01.01.001 - Rimborso per acquisti di beni per conto di terzi</t>
  </si>
  <si>
    <t>9.0200 - 3930/2/1 - Elemento perequativo TARIP - componente perequativa 1 relativa ai rifiuti accidentali pescati e volontariamente raccolti in mare</t>
  </si>
  <si>
    <t>9.0200 - 3930/4/1 - Elemento perequativo TARIP - componente perequativa 2 relativa a copertura delle agevolazioni riconosciute per eventi eccezionali e calamitosi</t>
  </si>
  <si>
    <t>9.0200 - 3982/2/1 - depositi per spese contrattuali e d'asta</t>
  </si>
  <si>
    <t>01.02.1 - 120/2/1 - Stipendi ed altri assegni fissi al personale uff. amm.tivo</t>
  </si>
  <si>
    <t>U.1.01.01.01.000 - Retribuzioni in denaro</t>
  </si>
  <si>
    <t>U.1.01.01.01.002 - Voci stipendiali corrisposte al personale a tempo indeterminato</t>
  </si>
  <si>
    <t>01.02.1 - 120/2/2 - Stipendi ed altri assegni fissi al personale uff. amm.tivo arretrati</t>
  </si>
  <si>
    <t>U.1.01.01.01.001 - Arretrati per anni precedenti corrisposti al personale a tempo indeterminato</t>
  </si>
  <si>
    <t>01.02.1 - 120/4/1 - Oneri previdenziali assistenziali e assicurativi obbligatori a carico del comune</t>
  </si>
  <si>
    <t>U.1.01.02.01.000 - Contributi sociali effettivi a carico dell'ente</t>
  </si>
  <si>
    <t>U.1.01.02.01.001 - Contributi obbligatori per il personale</t>
  </si>
  <si>
    <t>01.02.1 - 120/4/2 - Oneri previdenziali, assistenziali e assicurativi obbligatori a carico del comune - arretrati</t>
  </si>
  <si>
    <t>U.1.01.02.02.000 - Altri contributi sociali</t>
  </si>
  <si>
    <t>U.1.01.02.02.005 - Arretrati per oneri per il personale in quiescenza</t>
  </si>
  <si>
    <t>01.02.1 - 120/6/1 - Compensi al personale per produttivita'</t>
  </si>
  <si>
    <t>01.02.1 - 120/8/1 - Straordinari dipendenti ufficio segreteria</t>
  </si>
  <si>
    <t>U.1.01.01.01.003 - Straordinario per il personale a tempo indeterminato</t>
  </si>
  <si>
    <t>01.02.1 - 120/12/1 - Quota dei diritti di rogito spettante al segretario com.</t>
  </si>
  <si>
    <t>U.1.01.01.01.004 - Indennità ed altri compensi, esclusi i rimborsi spesa per missione, corrisposti al personale a tempo indeterminato</t>
  </si>
  <si>
    <t>01.02.1 - 120/22/1 - Collaborazioni</t>
  </si>
  <si>
    <t>01.02.1 - 120/40/1 - COMPENSI PER COLLABORAZIONI ESTERNE</t>
  </si>
  <si>
    <t>01.03.1 - 230/2/1 - Stipendi ed altri assegni fissi al personale area finanziaria</t>
  </si>
  <si>
    <t>01.03.1 - 230/2/2 - Stipendi ed altri assegni fissi al personale - arretrati</t>
  </si>
  <si>
    <t>01.03.1 - 230/4/1 - Oneri previdenziali, assistenziali e assicurativi obbigatori a carico del comune</t>
  </si>
  <si>
    <t>01.03.1 - 230/4/2 - Oneri previdenziali, assistenziali e assicurativi obbligatori a carico del comune - arretrati</t>
  </si>
  <si>
    <t>01.03.1 - 230/6/1 - Compensi al personale per  produttivita'</t>
  </si>
  <si>
    <t>01.03.1 - 230/8/1 - STRAORDINARI DIPENDENTI UFFICIO RAGIONERIA</t>
  </si>
  <si>
    <t>01.03.1 - 230/12/1 - Fondo per indennita' di funzione responsabile area amministrativa - finanziaria</t>
  </si>
  <si>
    <t>01.04.1 - 340/2/1 - Oneri previdenziali, assistenziali e assicurativi obbligatori a carico del comune</t>
  </si>
  <si>
    <t>01.04.1 - 340/2/2 - Oneri previdenziali, assistenziali e assicurativi obbligatori a carico del comune - arretrati</t>
  </si>
  <si>
    <t>01.04.1 - 340/4/1 - compensi al personale per produttivita'</t>
  </si>
  <si>
    <t>01.04.1 - 340/6/1 - stipendi ed altri assegni fissi al personale</t>
  </si>
  <si>
    <t>01.04.1 - 340/6/2 - stipendi ed altri assegni fissi al personale - arretrati</t>
  </si>
  <si>
    <t>01.04.1 - 340/8/1 - fondo 10%- compenso incentivante al personale</t>
  </si>
  <si>
    <t>01.04.1 - 340/10/1 - STRAORDINARI DIPENDENTI UFFICIO TRIBUTI</t>
  </si>
  <si>
    <t>01.06.1 - 560/4/1 - Stipendi ed altri assegni fissi al personale</t>
  </si>
  <si>
    <t>01.06.1 - 560/4/2 - Stipendi ed altri assegni fissi al personale ufficio tecnico arretrati</t>
  </si>
  <si>
    <t>01.06.1 - 560/6/1 - Oneri previdenziali, assistenziali e assicurativi obbligatori a carico del comune</t>
  </si>
  <si>
    <t>01.06.1 - 560/6/2 - Oneri previdenziali, assistenziali e assicurativi obbligatori a carico del comune - arretrati</t>
  </si>
  <si>
    <t>01.06.1 - 560/8/1 - Compensi al personale per  produttivita'</t>
  </si>
  <si>
    <t>01.06.1 - 560/9/1 - STRAORDINARI DIPENDENTI UFFICIO TECNICO</t>
  </si>
  <si>
    <t>01.06.1 - 560/10/1 - INPS - CANTIERI DI LAVORO</t>
  </si>
  <si>
    <t>01.06.1 - 560/14/1 - Fondo per indennita' di funzione responsabile area tecnica</t>
  </si>
  <si>
    <t>01.06.1 - 560/21/1 - INPS - CANTIERI DI LAVORO "  INCLUSIONE ATTIVA"</t>
  </si>
  <si>
    <t>01.06.1 - 560/22/1 - CONSULENZA UFFICIO TECNICO</t>
  </si>
  <si>
    <t>U.1.01.01.01.008 - Indennità ed altri compensi, esclusi i rimborsi spesa documentati per missione, corrisposti al personale a tempo determinato</t>
  </si>
  <si>
    <t>01.07.1 - 670/2/1 - Stipendi ed altri assegni fissi al personale anagrafe</t>
  </si>
  <si>
    <t>01.07.1 - 670/2/3 - stipendi ed altri assegni fissi al personale - arretrati</t>
  </si>
  <si>
    <t>01.07.1 - 670/4/1 - Oneri previdenziali assistenziali e assicurativi obbligatori a carico del comune</t>
  </si>
  <si>
    <t>01.07.1 - 670/4/2 - Oneri previdenziali, assistenziali e assicurativi obbligatori a carico del comune - arretrati</t>
  </si>
  <si>
    <t>01.07.1 - 670/6/1 - Compensi al personale per  produttivita'</t>
  </si>
  <si>
    <t>01.07.1 - 670/8/1 - STRAORDINARI DIPENDENTI UFFICIO ANAGRAFE E STATO CIVILE</t>
  </si>
  <si>
    <t>01.11.1 - 800/4/1 - Spese per il servizio mensa dipendenti</t>
  </si>
  <si>
    <t>U.1.01.01.02.000 - Altre spese per il personale</t>
  </si>
  <si>
    <t>U.1.01.01.02.002 - Buoni pasto</t>
  </si>
  <si>
    <t>03.01.1 - 1110/2/1 - Stipendi ed altri assegni fissi al personale polizia municipale</t>
  </si>
  <si>
    <t>03.01.1 - 1110/2/3 - stipendi ed altri assegni fissi al personale - arretrati</t>
  </si>
  <si>
    <t>03.01.1 - 1110/4/1 - Oneri previdenziali, assistenziali e assicurativi obbligatori a carico del comune</t>
  </si>
  <si>
    <t>03.01.1 - 1110/4/2 - Oneri previdenziali, assistenziali e assicurativi obbligatori a carico del comune - arretrati</t>
  </si>
  <si>
    <t>03.01.1 - 1110/6/1 - Compensi al personale per  produttivita'</t>
  </si>
  <si>
    <t>03.01.1 - 1110/10/1 - STRAORDINARI DIPENDENTI UFFICIO VIGILI</t>
  </si>
  <si>
    <t>05.02.1 - 1990/2/1 - Stipendi ed altri assegni fissi al personale</t>
  </si>
  <si>
    <t>05.02.1 - 1990/2/2 - stipendi ed altri assegni fissi al personale - arretrati</t>
  </si>
  <si>
    <t>05.02.1 - 1990/4/1 - Oneri previdenziali, assistenziali e assicurativi a carico del comune</t>
  </si>
  <si>
    <t>05.02.1 - 1990/4/2 - Oneri previdenziali, assistenziali e assicurativi obbligatori a carico del comune - arretrati</t>
  </si>
  <si>
    <t>05.02.1 - 1990/6/1 - compensi al personale per prestazioni straordinarie e produttivita'</t>
  </si>
  <si>
    <t>10.05.1 - 2760/2/1 - stipendi ed altri assegni fissi al personale</t>
  </si>
  <si>
    <t>10.05.1 - 2760/2/2 - stipendi ed altri assegni fissi al personale - arretrati</t>
  </si>
  <si>
    <t>10.05.1 - 2760/4/1 - oneri previdenziali, assistenziali e assicurativi obbligatori a carico del comune</t>
  </si>
  <si>
    <t>10.05.1 - 2760/4/3 - Oneri previdenziali, assistenziali e assicurativi obbligatori a carico del comune - arretrati</t>
  </si>
  <si>
    <t>10.05.1 - 2760/6/1 - compensi al personale per produttivita'</t>
  </si>
  <si>
    <t>10.05.1 - 2760/8/1 - STRAORDINARI DIPENDENTI OPERAI</t>
  </si>
  <si>
    <t>01.01.1 - 70/2/1 - Irap a carico ente</t>
  </si>
  <si>
    <t>U.1.02.01.01.000 - Imposta regionale sulle attività produttive (IRAP)</t>
  </si>
  <si>
    <t>U.1.02.01.01.001 - Imposta regionale sulle attività produttive (IRAP)</t>
  </si>
  <si>
    <t>01.02.1 - 180/2/1 - Irap</t>
  </si>
  <si>
    <t>01.02.1 - 180/2/2 - Irap su arretrati</t>
  </si>
  <si>
    <t>01.02.1 - 180/4/1 - Imposte e tasse</t>
  </si>
  <si>
    <t>U.1.02.01.02.000 - Imposta di registro e di bollo</t>
  </si>
  <si>
    <t>U.1.02.01.02.001 - Imposta di registro e di bollo</t>
  </si>
  <si>
    <t>01.03.1 - 290/2/1 - Irap a carico ente</t>
  </si>
  <si>
    <t>01.03.1 - 290/2/2 - Irap su arretrati</t>
  </si>
  <si>
    <t>01.04.1 - 400/4/1 - Irap a carico ente</t>
  </si>
  <si>
    <t>01.04.1 - 400/4/2 - Irap su arretrati</t>
  </si>
  <si>
    <t>01.05.1 - 510/2/1 - imposte tasse e contributi relativi al patrimonio disponibile</t>
  </si>
  <si>
    <t>01.06.1 - 620/2/1 - irap</t>
  </si>
  <si>
    <t>01.06.1 - 620/2/2 - Irap su arretrati</t>
  </si>
  <si>
    <t>01.06.1 - 620/4/1 - imposte tasse e bolli su veicoli</t>
  </si>
  <si>
    <t>U.1.02.01.09.000 - Tassa di circolazione dei veicoli a motore (tassa automobilistica)</t>
  </si>
  <si>
    <t>U.1.02.01.09.001 - Tassa di circolazione dei veicoli a motore (tassa automobilistica)</t>
  </si>
  <si>
    <t>01.06.1 - 620/10/1 - IRAP CANTIERI DI LAVORO</t>
  </si>
  <si>
    <t>01.06.1 - 620/11/1 - IRAP- CANTIERI DI LAVORO "  INCLUSIONE ATTIVA"</t>
  </si>
  <si>
    <t>01.07.1 - 730/2/1 - irap</t>
  </si>
  <si>
    <t>01.07.1 - 730/2/2 - Irap su arretrati</t>
  </si>
  <si>
    <t>03.01.1 - 1170/2/1 - Irap</t>
  </si>
  <si>
    <t>03.01.1 - 1170/2/2 - Irap su arretrati</t>
  </si>
  <si>
    <t>03.01.1 - 1170/4/1 - Imposte tasse e bolli su veicoli</t>
  </si>
  <si>
    <t>05.02.1 - 2050/2/1 - Irap</t>
  </si>
  <si>
    <t>05.02.1 - 2050/2/2 - Irap su arretrati</t>
  </si>
  <si>
    <t>10.05.1 - 2820/2/1 - irap</t>
  </si>
  <si>
    <t>10.05.1 - 2820/2/2 - Irap su arretrati</t>
  </si>
  <si>
    <t>10.05.1 - 2820/4/1 - tasse e bolli per i mezzi addetti alla viabilita'</t>
  </si>
  <si>
    <t>11.01.1 - 3370/2/1 - imposte tasse e bolli</t>
  </si>
  <si>
    <t>01.01.1 - 20/4/1 - Spese di rappresentanza</t>
  </si>
  <si>
    <t>U.1.03.01.02.000 - Altri beni di consumo</t>
  </si>
  <si>
    <t>U.1.03.01.02.009 - Beni per attività di rappresentanza</t>
  </si>
  <si>
    <t>01.01.1 - 20/6/1 - Acquisto materiale vario</t>
  </si>
  <si>
    <t>01.01.1 - 30/2/1 - indennita' al sindaco, agli assessori ed ai consiglieri com.li</t>
  </si>
  <si>
    <t>U.1.03.02.01.000 - Organi e incarichi istituzionali dell'amministrazione</t>
  </si>
  <si>
    <t>U.1.03.02.01.001 - Organi istituzionali dell'amministrazione - Indennità</t>
  </si>
  <si>
    <t>01.01.1 - 30/10/1 - Compenso ai revisori del conto</t>
  </si>
  <si>
    <t>U.1.03.02.01.008 - Compensi agli organi istituzionali di revisione, di controllo ed altri incarichi istituzionali dell'amministrazione</t>
  </si>
  <si>
    <t>01.01.1 - 30/11/1 - Rimborso spese accessi revisore</t>
  </si>
  <si>
    <t>U.1.03.01.02.002 - Carburanti, combustibili e lubrificanti</t>
  </si>
  <si>
    <t>01.02.1 - 130/2/1 - Acquisto stampati</t>
  </si>
  <si>
    <t>01.02.1 - 130/10/1 - Acquisto ed abbonamento a giornali, riviste e pubblicazioni per uso degli uffici e servizi</t>
  </si>
  <si>
    <t>U.1.03.01.01.000 - Giornali, riviste e pubblicazioni</t>
  </si>
  <si>
    <t>01.02.1 - 130/26/1 - Pubblicazioni su giornali riviste b.u.r. ed altro</t>
  </si>
  <si>
    <t>01.02.1 - 130/28/1 - Spese per feste nazionali, solennità civili, congressi ,convegni ,celebrazioni, onoranze,ricevimenti e gemellaggi</t>
  </si>
  <si>
    <t>01.02.1 - 130/34/1 - Acquisti per il funzionamento c.e.d.</t>
  </si>
  <si>
    <t>U.1.03.01.02.006 - Materiale informatico</t>
  </si>
  <si>
    <t>01.02.1 - 130/40/1 - Illuminazione ed altro per natale  e capodanno</t>
  </si>
  <si>
    <t>U.1.03.01.02.999 - Altri beni e materiali di consumo n.a.c.</t>
  </si>
  <si>
    <t>01.02.1 - 140/2/1 - Utenze elettriche</t>
  </si>
  <si>
    <t>U.1.03.02.05.000 - Utenze e canoni</t>
  </si>
  <si>
    <t>U.1.03.02.05.004 - Energia elettrica</t>
  </si>
  <si>
    <t>01.02.1 - 140/4/1 - Spese telefoniche edificio comunale</t>
  </si>
  <si>
    <t>U.1.03.02.05.001 - Telefonia fissa</t>
  </si>
  <si>
    <t>01.02.1 - 140/6/1 - Spese per la formazione, qualificazione e perfezionamento del personale</t>
  </si>
  <si>
    <t>U.1.03.02.04.000 - Acquisto di servizi per formazione e addestramento del personale dell'ente</t>
  </si>
  <si>
    <t>01.02.1 - 140/10/1 - Spese centro elettronico</t>
  </si>
  <si>
    <t>U.1.03.02.19.000 - Servizi informatici e di telecomunicazioni</t>
  </si>
  <si>
    <t>U.1.03.02.19.001 - Gestione e manutenzione applicazioni</t>
  </si>
  <si>
    <t>01.02.1 - 140/20/1 - Spese per diritti di notifica</t>
  </si>
  <si>
    <t>U.1.03.02.16.000 - Servizi amministrativi</t>
  </si>
  <si>
    <t>U.1.03.02.16.999 - Altre spese per servizi amministrativi</t>
  </si>
  <si>
    <t>01.02.1 - 140/24/1 - Manutenzione ascensore e fossa ecologica</t>
  </si>
  <si>
    <t>U.1.03.02.09.000 - Manutenzione ordinaria e riparazioni</t>
  </si>
  <si>
    <t>01.02.1 - 140/26/1 - Spese telefoniche fax comunali</t>
  </si>
  <si>
    <t>01.02.1 - 140/28/1 - Assistenza parco macchine e relativi canoni (system)</t>
  </si>
  <si>
    <t>01.02.1 - 140/32/1 - Spese postali</t>
  </si>
  <si>
    <t>U.1.03.02.16.002 - Spese postali</t>
  </si>
  <si>
    <t>01.02.1 - 140/38/1 - Adesione ANCI DIGITALE</t>
  </si>
  <si>
    <t>01.02.1 - 140/39/1 - ADESIONE A.N.P.C..I. E ALTRO</t>
  </si>
  <si>
    <t>U.1.03.02.05.999 - Utenze e canoni per altri servizi n.a.c.</t>
  </si>
  <si>
    <t>01.02.1 - 140/40/1 - SPESE TELEFONICHE  LINEA INTERNET COMUNALE</t>
  </si>
  <si>
    <t>01.02.1 - 140/41/1 - Adesione ASMEL</t>
  </si>
  <si>
    <t>U.1.03.01.01.001 - Giornali e riviste</t>
  </si>
  <si>
    <t>01.02.1 - 140/42/1 - Spese telefoniche per cellulari</t>
  </si>
  <si>
    <t>U.1.03.02.05.002 - Telefonia mobile</t>
  </si>
  <si>
    <t>01.02.1 - 140/52/1 - Pagamento quote acquedotto</t>
  </si>
  <si>
    <t>U.1.03.02.05.005 - Acqua</t>
  </si>
  <si>
    <t>01.02.1 - 140/58/1 - Spese per riscaldamento degli edifici com.li</t>
  </si>
  <si>
    <t>U.1.03.02.05.006 - Gas</t>
  </si>
  <si>
    <t>01.02.1 - 140/62/1 - INDENNITA' E RIMBORSO SPESE PER LE MISSIONI EFFETTUATE DAL PERSONALE</t>
  </si>
  <si>
    <t>01.02.1 - 140/64/1 - SPESE PER GARE E APPALTI</t>
  </si>
  <si>
    <t>U.1.03.02.16.001 - Pubblicazione bandi di gara</t>
  </si>
  <si>
    <t>01.02.1 - 140/68/1 - COMPENSI PER COMMISSIONE APPALTi</t>
  </si>
  <si>
    <t>U.1.03.02.99.000 - Altri servizi</t>
  </si>
  <si>
    <t>U.1.03.02.99.005 - Spese per commissioni e comitati dell'Ente</t>
  </si>
  <si>
    <t>01.02.1 - 140/71/1 - SPESE PER COMMISSIONE CONCORSO</t>
  </si>
  <si>
    <t>01.02.1 - 140/75/1 - PNRR - PAGO PA</t>
  </si>
  <si>
    <t>U.1.03.02.19.007 - Servizi di gestione documentale</t>
  </si>
  <si>
    <t>01.02.1 - 140/77/1 - PNRR - PND</t>
  </si>
  <si>
    <t>01.02.1 - 140/78/1 - PNRR - BANDO ANSC</t>
  </si>
  <si>
    <t>01.02.1 - 140/79/1 - PNRR - BANDO SUAP E SUE</t>
  </si>
  <si>
    <t>01.02.1 - 150/4/1 - LICENZE  ANTIVIRUS PER UFFICI</t>
  </si>
  <si>
    <t>U.1.03.02.07.000 - Utilizzo di beni di terzi</t>
  </si>
  <si>
    <t>U.1.03.02.07.006 - Licenze d'uso per software</t>
  </si>
  <si>
    <t>01.03.1 - 240/2/1 - Acquisto stampati cancelleria e varie</t>
  </si>
  <si>
    <t>01.03.1 - 250/2/1 - Servizio di tesoreria - spese diverse</t>
  </si>
  <si>
    <t>U.1.03.02.17.000 - Servizi finanziari</t>
  </si>
  <si>
    <t>U.1.03.02.17.002 - Oneri per servizio di tesoreria</t>
  </si>
  <si>
    <t>01.03.1 - 250/4/1 - Spese formaz. aggiornamento personale</t>
  </si>
  <si>
    <t>U.1.03.02.04.004 - Acquisto di servizi per formazione obbligatoria</t>
  </si>
  <si>
    <t>01.03.1 - 250/10/1 - Nucleo di valutazione</t>
  </si>
  <si>
    <t>01.03.1 - 250/14/1 - Servizio stipendi</t>
  </si>
  <si>
    <t>U.1.03.02.13.000 - Servizi ausiliari per il funzionamento dell'ente</t>
  </si>
  <si>
    <t>U.1.03.02.13.005 - Servizi ausiliari a beneficio del personale</t>
  </si>
  <si>
    <t>01.03.1 - 250/16/1 - Accertamenti sanitari</t>
  </si>
  <si>
    <t>U.1.03.02.18.000 - Servizi sanitari</t>
  </si>
  <si>
    <t>U.1.03.02.18.001 - Spese per accertamenti sanitari resi necessari dall'attività lavorativa</t>
  </si>
  <si>
    <t>01.04.1 - 350/2/1 - Acquisto stampati cancelleria e varie per l'ufficio tributi</t>
  </si>
  <si>
    <t>01.04.1 - 360/4/1 - spese formaz. aggiornamento personale</t>
  </si>
  <si>
    <t>01.04.1 - 360/12/1 - Servizi informatici</t>
  </si>
  <si>
    <t>U.1.03.02.13.999 - Altri servizi ausiliari n.a.c.</t>
  </si>
  <si>
    <t>01.04.1 - 360/14/1 - adesione ANUTEL</t>
  </si>
  <si>
    <t>01.04.1 - 360/18/1 - AGGIO DOVUTO PER RISCOSSIONE DEL CANONE UNICO</t>
  </si>
  <si>
    <t>U.1.03.02.03.000 - Aggi di riscossione</t>
  </si>
  <si>
    <t>U.1.03.02.03.999 - Altri aggi di riscossione n.a.c.</t>
  </si>
  <si>
    <t>01.05.1 - 460/4/1 - Spese di manutenzione e gestione del patrimonio disponibile</t>
  </si>
  <si>
    <t>01.05.1 - 460/4/3 - Acquisti vari per la   gestione del patrimonio disponibile</t>
  </si>
  <si>
    <t>01.05.1 - 470/2/1 - Spese di manutenzione e gestione del patrimonio disponibile - impianti riscaldamento e terzo responsabile</t>
  </si>
  <si>
    <t>U.1.03.02.09.008 - Manutenzione ordinaria e riparazioni di beni immobili</t>
  </si>
  <si>
    <t>01.05.1 - 470/4/1 - Manutenzione impianti elettrici</t>
  </si>
  <si>
    <t>01.05.1 - 470/6/1 - spese manutenzione ordinaria patrimonio com.le  -  opere edili   -</t>
  </si>
  <si>
    <t>01.05.1 - 470/8/1 - Riordino Archivio</t>
  </si>
  <si>
    <t>U.1.03.02.11.000 - Prestazioni professionali e specialistiche</t>
  </si>
  <si>
    <t>U.1.03.02.11.999 - Altre prestazioni professionali e specialistiche n.a.c.</t>
  </si>
  <si>
    <t>01.05.1 - 470/10/1 - Energia elettrica patrimonio disponibile</t>
  </si>
  <si>
    <t>01.05.1 - 470/12/1 - SPESE DI RISCALDAMENTO</t>
  </si>
  <si>
    <t>01.05.1 - 470/20/1 - SPESE DI RISCALDAMENTO MAGAZZINO COM.LE</t>
  </si>
  <si>
    <t>01.05.1 - 470/22/1 - SPESE DI MANUTENZ . E GESTIONE DEL PATRIMONIO DISPONIBILE</t>
  </si>
  <si>
    <t>U.1.03.02.09.011 - Manutenzione ordinaria e riparazioni di altri beni materiali</t>
  </si>
  <si>
    <t>01.05.1 - 470/24/1 - SPESE VARIE LOCALI EX CUSTODE  - ACQUA</t>
  </si>
  <si>
    <t>01.05.1 - 470/26/1 - SPESE DI ILLUMINAZIONE E RISCALDAMENTO  LOCALI EX CUSTODE</t>
  </si>
  <si>
    <t>01.05.1 - 480/2/1 - Censi canoni livelli ed altre</t>
  </si>
  <si>
    <t>U.1.03.02.07.999 - Altre spese sostenute per utilizzo di beni di terzi n.a.c.</t>
  </si>
  <si>
    <t>01.06.1 - 560/18/1 - CANTIERI DI LAVORO PER DISOCCUPATI</t>
  </si>
  <si>
    <t>U.1.03.02.12.000 - Lavoro flessibile, quota LSU e acquisto di servizi da agenzie di lavoro interinale</t>
  </si>
  <si>
    <t>U.1.03.02.12.999 - Altre forme di lavoro flessibile n.a.c.</t>
  </si>
  <si>
    <t>01.06.1 - 560/19/1 - CANTIERE DI LAVORO"  INCLUSIONE ATTIVA"</t>
  </si>
  <si>
    <t>01.06.1 - 570/2/1 - Spese di manutenzione e di funzionamento degli uffici tecnici</t>
  </si>
  <si>
    <t>01.06.1 - 580/4/1 - Prestazioni professionali per studi, progettazioni, direzioni lavori, collaudi</t>
  </si>
  <si>
    <t>U.1.03.02.10.000 - Consulenze</t>
  </si>
  <si>
    <t>U.1.03.02.10.001 - Incarichi libero professionali di studi, ricerca e consulenza</t>
  </si>
  <si>
    <t>01.06.1 - 580/6/1 - Spese formaz. aggiornamento personale</t>
  </si>
  <si>
    <t>01.06.1 - 580/14/1 - Consulenze legali e pareri</t>
  </si>
  <si>
    <t>01.06.1 - 580/15/1 - Servizio di consulenza e supporto tecnico per gestione costi energia elettrica e gas</t>
  </si>
  <si>
    <t>01.06.1 - 580/18/1 - Spese per liti arbitraggi e risarcimenti</t>
  </si>
  <si>
    <t>U.1.03.02.11.006 - Patrocinio legale</t>
  </si>
  <si>
    <t>01.06.1 - 580/22/1 - Accertamenti sanitari</t>
  </si>
  <si>
    <t>01.06.1 - 580/30/1 - Iscrizione al Collegio dei Geometri</t>
  </si>
  <si>
    <t>01.06.1 - 580/33/1 - ADESIONE ALL' ISTITUTO NAZIONALE DI URBANISTICA - I.N.U.</t>
  </si>
  <si>
    <t>U.1.03.02.05.003 - Accesso a banche dati e a pubblicazioni on line</t>
  </si>
  <si>
    <t>01.06.1 - 580/40/1 - Assistenza, manutenzione e aggiornamenti software Ufficio Tecnico</t>
  </si>
  <si>
    <t>01.06.1 - 580/42/1 - SPESE VARIE</t>
  </si>
  <si>
    <t>U.1.03.02.99.999 - Altri servizi diversi n.a.c.</t>
  </si>
  <si>
    <t>01.06.1 - 590/6/1 - Noleggio fotocopiatrice e plotter ufficio tecnico</t>
  </si>
  <si>
    <t>01.07.1 - 680/2/1 - ACQUISTI STAMPATI ED ALTRO</t>
  </si>
  <si>
    <t>01.07.1 - 690/4/1 - Spese per la formazione, qualificazione e perfezionamento del personale</t>
  </si>
  <si>
    <t>01.07.1 - 740/2/1 - SPESE PER REFERENDUM- E.736/2</t>
  </si>
  <si>
    <t>U.1.03.02.99.004 - Altre spese per consultazioni elettorali dell'ente</t>
  </si>
  <si>
    <t>01.11.1 - 790/4/1 - ACQUISTI PER LA SICUREZZA</t>
  </si>
  <si>
    <t>U.1.03.01.02.008 - Strumenti tecnico-specialistici non sanitari</t>
  </si>
  <si>
    <t>01.11.1 - 800/10/1 - Spese pulizia locali comunali</t>
  </si>
  <si>
    <t>U.1.03.02.13.002 - Servizi di pulizia e lavanderia</t>
  </si>
  <si>
    <t>01.11.1 - 820/2/1 - Interventi a favore degli animali abbandonati</t>
  </si>
  <si>
    <t>U.1.03.02.15.000 - Contratti di servizio pubblico</t>
  </si>
  <si>
    <t>U.1.03.02.15.011 - Contratti di servizio per la lotta al randagismo</t>
  </si>
  <si>
    <t>03.01.1 - 1120/2/1 - Spese per il vestiario di servizio al personale</t>
  </si>
  <si>
    <t>U.1.03.01.02.004 - Vestiario</t>
  </si>
  <si>
    <t>03.01.1 - 1120/4/1 - Spese per il parco mezzi in dotazione ai servizi di polizia municipale</t>
  </si>
  <si>
    <t>03.01.1 - 1120/12/1 - Spese di mantenimento e di funzionamento degli uffici di polizia municipale</t>
  </si>
  <si>
    <t>03.01.1 - 1130/2/1 - Spese per la formazione, qualificazione e perfezionamento del personale</t>
  </si>
  <si>
    <t>03.01.1 - 1130/4/1 - Servizio pra</t>
  </si>
  <si>
    <t>03.01.1 - 1130/8/1 - Gestione uffici polizia municipale -  abbonamenti servizi banche dati</t>
  </si>
  <si>
    <t>03.01.1 - 1130/10/1 - Spese di manutenzione parco mezzi in dotazione ai servizi di polizia municipale</t>
  </si>
  <si>
    <t>U.1.03.02.09.001 - Manutenzione ordinaria e riparazioni di mezzi di trasporto ad uso civile, di sicurezza e ordine pubblico</t>
  </si>
  <si>
    <t>03.01.1 - 1130/12/1 - Interventi a favore degli animali abbandonati</t>
  </si>
  <si>
    <t>03.01.1 - 1130/14/1 - Spese per assistenza informatica</t>
  </si>
  <si>
    <t>03.01.1 - 1130/26/1 - RICORSO AL C.D.S.</t>
  </si>
  <si>
    <t>03.01.1 - 1140/2/1 - Servizio di assistenza tecnica  impianto di rilevazione semaforiche di proprietà comunale</t>
  </si>
  <si>
    <t>U.1.03.02.07.008 - Noleggi di impianti e macchinari</t>
  </si>
  <si>
    <t>04.01.1 - 1450/2/1 - Spese di mantenimento e di funzionamento delle scuole materne</t>
  </si>
  <si>
    <t>04.01.1 - 1450/2/3 - spese di mantenimento e di funzionamento delle scuole materne - manutenzioni</t>
  </si>
  <si>
    <t>04.01.1 - 1450/10/1 - acquisto materiale didattico scuola materna</t>
  </si>
  <si>
    <t>04.01.1 - 1450/14/1 - ACQUISTI PER NUOVA SCUOLA MATERNA</t>
  </si>
  <si>
    <t>04.01.1 - 1460/5/1 - ENERGIA ELETTRICA  NUOVA SCUOLA MATERNA</t>
  </si>
  <si>
    <t>04.01.1 - 1460/7/1 - Spese telefoniche nuova scuola materna</t>
  </si>
  <si>
    <t>04.01.1 - 1460/11/1 - SPESE DI RISCALDAMENTO  NUOVA SCUOLA MATERNA</t>
  </si>
  <si>
    <t>04.01.1 - 1460/12/1 - SPESE DI MANTENIMENTO E FUNZIONAMENTO SCUOLA MATERNA</t>
  </si>
  <si>
    <t>04.01.1 - 1460/14/1 - SPESE ASCENSORE  SCUOLA MATERNA</t>
  </si>
  <si>
    <t>U.1.03.02.09.004 - Manutenzione ordinaria e riparazioni di impianti e macchinari</t>
  </si>
  <si>
    <t>04.02.1 - 1560/2/1 - Spese di mantenimento e di funzionamento delle scuole elementari</t>
  </si>
  <si>
    <t>04.02.1 - 1560/6/1 - Fornitura gratuita di libri scolastici agli alunni acquisto</t>
  </si>
  <si>
    <t>04.02.1 - 1560/10/1 - Spese mantenimento e funzionamento scuola elementare</t>
  </si>
  <si>
    <t>04.02.1 - 1570/2/1 - SPESE TELEFONICHE  - SCUOLA ELEMENTARE</t>
  </si>
  <si>
    <t>04.02.1 - 1570/6/1 - ENERGIA ELETTRICA</t>
  </si>
  <si>
    <t>04.02.1 - 1570/12/1 - Spese per il riscaldamento della scuola elementare</t>
  </si>
  <si>
    <t>04.02.1 - 1570/14/1 - SPESE DI MANTENIMENTO E FUNZIONAMENTO SCUOLA ELEMENTARE</t>
  </si>
  <si>
    <t>04.02.1 - 1670/2/1 - Spese di mantenimento e di funzionamento scuola media</t>
  </si>
  <si>
    <t>04.02.1 - 1670/6/1 - Spese riscaldamento scuola media</t>
  </si>
  <si>
    <t>04.02.1 - 1680/4/1 - SPESE TELEFONICHE E LINEA INTERNET  - SCUOLA MEDIA</t>
  </si>
  <si>
    <t>04.02.1 - 1680/6/1 - Energia elettrica scuola media</t>
  </si>
  <si>
    <t>04.02.1 - 1680/8/1 - SPESE DI  MANTENIMENTO E FUNZIONAMENTO SCUOLA MEDIA</t>
  </si>
  <si>
    <t>04.06.1 - 1890/4/1 - Spese mantenimento e funzionamento palestra com.le</t>
  </si>
  <si>
    <t>04.06.1 - 1890/8/1 - Spese riscaldamento palestra com.le</t>
  </si>
  <si>
    <t>04.06.1 - 1890/18/1 - Mensa scolastica - acquisto di beni</t>
  </si>
  <si>
    <t>04.06.1 - 1900/4/1 - Spese per il servizio mensa insegnanti</t>
  </si>
  <si>
    <t>04.06.1 - 1900/6/1 - Spese per il servizio mense scolastiche concesse in appalto</t>
  </si>
  <si>
    <t>U.1.03.02.15.006 - Contratti di servizio per le mense scolastiche</t>
  </si>
  <si>
    <t>04.06.1 - 1900/8/1 - SPESE PER ISTITUTO COMPRENSIVO</t>
  </si>
  <si>
    <t>04.06.1 - 1900/18/1 - SPESE TELEFONICHE E LINEA INTERNET  -  ISTITUTO COMPRENSIVO</t>
  </si>
  <si>
    <t>04.06.1 - 1900/24/1 - Spese per il servizio accoglienza scuole</t>
  </si>
  <si>
    <t>05.02.1 - 2000/2/1 - acquisto libri per la biblioteca</t>
  </si>
  <si>
    <t>05.02.1 - 2000/3/1 - ACQUISTO LIBRI  - CONTRIBUTO MINISTERO</t>
  </si>
  <si>
    <t>05.02.1 - 2000/4/1 - Spese di mantenimento e di funzionamento biblioteca com.le</t>
  </si>
  <si>
    <t>05.02.1 - 2000/6/1 - SPESE TELEFONICHE NUOVA BIBLIOTECA COMUNALE</t>
  </si>
  <si>
    <t>05.02.1 - 2000/10/1 - Fornitura di gas biblioteca comunale</t>
  </si>
  <si>
    <t>05.02.1 - 2000/12/1 - Spese per energia elettrica biblioteca</t>
  </si>
  <si>
    <t>05.02.1 - 2010/10/1 - INIZIATIVE ED EVENTI BIBLIOTECA COMUNALE</t>
  </si>
  <si>
    <t>06.01.1 - 2340/2/1 - PAGAMENTO BOLLETTE ENERGIA ELETTRICA  E RICALDAMENTO  IMPIANTO CAMPO COLOMBO</t>
  </si>
  <si>
    <t>07.01.1 - 2660/2/1 - ACQUISTI PER FESTE  PATRONALI ED ALTRE MANIFESTAZIONI</t>
  </si>
  <si>
    <t>07.01.1 - 2660/4/1 - Acquisti per manifestazioni</t>
  </si>
  <si>
    <t>07.01.1 - 2670/2/1 - SERVIZI AUSILIARI PER CELEBRAZIONI E RICORRENZE</t>
  </si>
  <si>
    <t>U.1.03.02.02.000 - Organizzazione eventi, pubblicità e servizi per trasferta</t>
  </si>
  <si>
    <t>U.1.03.02.02.005 - Organizzazione e partecipazione a manifestazioni e convegni</t>
  </si>
  <si>
    <t>07.01.1 - 2670/4/1 - SERVIZIO DI ASSISTENZA SANITARIA ALLE MANIFESTAZIONI</t>
  </si>
  <si>
    <t>U.1.03.02.18.013 - Acquisti di servizi di trasporto in emergenza e urgenza</t>
  </si>
  <si>
    <t>07.01.1 - 2670/12/1 - RIMBORSO PASTI VOLONTARI  PROTEZIONE CIVILE COMUNALE IN  OCCASIONI DI  SERVIZI  DURANTE LE MANIFESTAZIONI</t>
  </si>
  <si>
    <t>U.1.03.02.14.000 - Servizi di ristorazione</t>
  </si>
  <si>
    <t>U.1.03.02.14.002 - Servizio mense personale civile</t>
  </si>
  <si>
    <t>08.01.1 - 3110/2/1 - spese per la commissione edilizia e urbanistica</t>
  </si>
  <si>
    <t>08.01.1 - 3110/20/1 - MANUTENZIONE CORSI D'ACQUA</t>
  </si>
  <si>
    <t>08.01.1 - 3120/2/1 - CANONE ATTRAVERSAMENTI GTT</t>
  </si>
  <si>
    <t>09.02.1 - 3650/4/1 - spese per il mantenimento e funzionamento di ville, parchi e giardini ed altro</t>
  </si>
  <si>
    <t>09.02.1 - 3650/14/1 - ACQUISTI PER IL VERDE</t>
  </si>
  <si>
    <t>U.1.03.01.03.000 - Flora e Fauna</t>
  </si>
  <si>
    <t>U.1.03.01.03.002 - Flora selvatica e non selvatica</t>
  </si>
  <si>
    <t>09.02.1 - 3660/10/1 - SPESE PER IL MANTENIMENTO E FUNZIONAMENTO VILLE PARCHI E GIARDINI</t>
  </si>
  <si>
    <t>09.03.1 - 3550/6/1 - smaltimento rifiuti straordinario</t>
  </si>
  <si>
    <t>U.1.03.02.15.004 - Contratti di servizio per la raccolta rifiuti</t>
  </si>
  <si>
    <t>09.03.1 - 3550/8/1 - SPESE VARIE</t>
  </si>
  <si>
    <t>09.03.1 - 3550/10/1 - SPESE VARIE RIFUTI</t>
  </si>
  <si>
    <t>09.03.1 - 3550/14/1 - SPESE PER IL SERVIZIO RIFIUTI</t>
  </si>
  <si>
    <t>09.03.1 - 3550/16/1 - Riversamento elemento perequativo TARIP - componenti perequative UR1 - UR2</t>
  </si>
  <si>
    <t>10.05.1 - 470/14/1 - APPALTO DECESPUGLIAMENTO STRADE</t>
  </si>
  <si>
    <t>10.05.1 - 2770/2/1 - spese per il vestiario di servizio al personale</t>
  </si>
  <si>
    <t>10.05.1 - 2770/4/1 - Spese per la gestione degli automezzi addetti alla viabilita' - acquisto beni</t>
  </si>
  <si>
    <t>10.05.1 - 2770/4/2 - Acquisti  per la gestione degli automezzi addetti alla viabilita'</t>
  </si>
  <si>
    <t>10.05.1 - 2770/6/1 - manutenzione ordinaria delle strade comunali</t>
  </si>
  <si>
    <t>10.05.1 - 2770/8/1 - acquisto segnaletica stradale -</t>
  </si>
  <si>
    <t>10.05.1 - 2780/2/1 - spese per la disciplina del traffico stradale</t>
  </si>
  <si>
    <t>10.05.1 - 2780/10/1 - formazione professionale</t>
  </si>
  <si>
    <t>10.05.1 - 2780/14/2 - PRESTAZIONE DI SERVIZI PER EMERGENZA NEVE</t>
  </si>
  <si>
    <t>10.05.1 - 2780/16/1 - Spese per la gestione degli automezzi addetti alla viabilita' - prestazione servizi</t>
  </si>
  <si>
    <t>10.05.1 - 2780/20/1 - Manutenzione ordinaria strade comunali</t>
  </si>
  <si>
    <t>10.05.1 - 2890/2/1 - consumo energia elettrica  per pubblica illuminazione</t>
  </si>
  <si>
    <t>11.01.1 - 3320/2/1 - spese diverse per i servizi antincendio</t>
  </si>
  <si>
    <t>11.01.1 - 3320/4/1 - spese di gestione per gruppo com.le volontari protezione civile</t>
  </si>
  <si>
    <t>11.01.1 - 3330/4/1 - spese di gestione per gruppo com.le volontari protezione civile</t>
  </si>
  <si>
    <t>11.01.1 - 3330/6/1 - energia elettrica</t>
  </si>
  <si>
    <t>11.01.1 - 3330/14/1 - oneri per i mezzi della protezione civile</t>
  </si>
  <si>
    <t>12.01.1 - 4100/6/1 - ESTATE RAGAZZI E BIMBI</t>
  </si>
  <si>
    <t>12.05.1 - 4100/40/1 - Riversamento elemento perequativo TARIP - componenti perequativi UR3</t>
  </si>
  <si>
    <t>12.07.1 - 4090/18/1 - ACQUISTI VARI</t>
  </si>
  <si>
    <t>12.07.1 - 4100/20/1 - SERVIZIO MENSA VOLONTARI DEL SERVIZIO CIVILE ED ALTRI</t>
  </si>
  <si>
    <t>12.07.1 - 4100/22/1 - Rimborso parcheggi e spese di trasporto servizio civile</t>
  </si>
  <si>
    <t>12.07.1 - 4120/42/1 - rimborso caf per compilazione isee</t>
  </si>
  <si>
    <t>12.09.1 - 4200/2/1 - ACQUISTI PER IL CIMITERO</t>
  </si>
  <si>
    <t>12.09.1 - 4210/6/1 - canone appalto impresa per servizi funebri</t>
  </si>
  <si>
    <t>U.1.03.02.15.999 - Altre spese per contratti di servizio pubblico</t>
  </si>
  <si>
    <t>12.09.1 - 4210/14/1 - MANUTENZIONE CIMITERO</t>
  </si>
  <si>
    <t>12.09.1 - 4210/16/1 - CAMERE MORTUARIE</t>
  </si>
  <si>
    <t>14.02.1 - 4760/4/1 - incarichi per servizi relativi al commercio</t>
  </si>
  <si>
    <t>01.01.1 - 50/4/1 - Riversamento parte contributo indennità amministratori non utilizzata</t>
  </si>
  <si>
    <t>U.1.04.01.01.000 - Trasferimenti correnti a Amministrazioni Centrali</t>
  </si>
  <si>
    <t>U.1.04.01.01.001 - Trasferimenti correnti a Ministeri</t>
  </si>
  <si>
    <t>01.02.1 - 160/6/1 - Spese diverse della sezione circoscrizionale per l'impiego</t>
  </si>
  <si>
    <t>U.1.04.01.02.000 - Trasferimenti correnti a Amministrazioni Locali</t>
  </si>
  <si>
    <t>U.1.04.01.02.003 - Trasferimenti correnti a Comuni</t>
  </si>
  <si>
    <t>01.02.1 - 160/12/1 - TRASFERIMENTO ABBONAMENTO  PORTALE  FORMULApiù</t>
  </si>
  <si>
    <t>U.1.04.01.02.005 - Trasferimenti correnti a Unioni di Comuni</t>
  </si>
  <si>
    <t>01.03.1 - 30/24/1 - Spending Review (Legge Bilancio 2024)</t>
  </si>
  <si>
    <t>U.1.04.01.01.020 - Trasferimenti correnti al Ministero dell'economia in attuazione di norme in materia di contenimento di spesa</t>
  </si>
  <si>
    <t>01.04.1 - 380/16/1 - TRASFERIMENTO ALL'UNIONE PER COGESTIONE IMMOBILIARE PER EROGAZIONE SERVIZI TRIBUTARI AGENZIA DELL'ENTRATE DI CIRIE'</t>
  </si>
  <si>
    <t>01.06.1 - 600/2/1 - P.P.U. - Progetti di Pubblica Utilità (quota finanziata da contributo regionale)</t>
  </si>
  <si>
    <t>U.1.04.03.99.000 - Trasferimenti correnti a altre imprese</t>
  </si>
  <si>
    <t>U.1.04.03.99.999 - Trasferimenti correnti a altre imprese</t>
  </si>
  <si>
    <t>01.06.1 - 600/4/1 - P.P.U. - Progetti di Pubblica Utilità (quota finanziata da compartecipazione Comuni di Coassolo, Corio, Mathi)</t>
  </si>
  <si>
    <t>01.06.1 - 600/6/1 - P.P.U. - Progetti di Pubblica Utilità (quota finanziata da fondi propri)</t>
  </si>
  <si>
    <t>01.07.1 - 710/4/1 - spese per la sezione circondariale elettorale</t>
  </si>
  <si>
    <t>01.11.1 - 820/4/1 - Spese per custodia cani randagi</t>
  </si>
  <si>
    <t>U.1.04.04.01.000 - Trasferimenti correnti a Istituzioni Sociali Private</t>
  </si>
  <si>
    <t>U.1.04.04.01.001 - Trasferimenti correnti a Istituzioni Sociali Private</t>
  </si>
  <si>
    <t>01.11.1 - 820/8/1 - Contributo LIDA</t>
  </si>
  <si>
    <t>01.11.1 - 820/10/1 - Quota Privacy da versare all'Unione Montana</t>
  </si>
  <si>
    <t>03.01.1 - 1150/8/1 - SANZIONI SU VIOLAZIONI LIMITI DI VELOCITA' DOVUTI ALLA CITTA' METROPOLITANA</t>
  </si>
  <si>
    <t>U.1.04.01.02.002 - Trasferimenti correnti a Province</t>
  </si>
  <si>
    <t>04.06.1 - 1920/14/2 - Quota comunale per attività didattiche</t>
  </si>
  <si>
    <t>U.1.04.01.01.002 - Trasferimenti correnti a Ministero dell'Istruzione - Istituzioni scolastiche</t>
  </si>
  <si>
    <t>04.06.1 - 1920/15/1 - CONTRIBUTO PER ATTIVITA' DIDATTICHE</t>
  </si>
  <si>
    <t>04.06.1 - 1920/28/1 - CONTRIBUTO PER ATTIVITA' INTEGRATIVA SCUOLA PRIMARIA</t>
  </si>
  <si>
    <t>05.02.1 - 2030/4/1 - Adesione sistema bibliotecario - lanzo</t>
  </si>
  <si>
    <t>05.02.1 - 2140/10/1 - banda musicale com.le</t>
  </si>
  <si>
    <t>05.02.1 - 2140/20/1 - Contributo attivita' culturali per interesse pubblico svolte dalle associazioni</t>
  </si>
  <si>
    <t>07.01.1 - 2580/2/1 - manifestazioni varie</t>
  </si>
  <si>
    <t>07.01.1 - 2690/12/1 - CONTRIBUTO  PER ATTIVITA' DI INTERESSE PUBBLICO  SVOLTE DALLE ASSOCIAZIONI</t>
  </si>
  <si>
    <t>08.01.1 - 3130/2/1 - contributo al consorzio riva sinistra stura</t>
  </si>
  <si>
    <t>U.1.04.01.02.018 - Trasferimenti correnti a Consorzi di enti locali</t>
  </si>
  <si>
    <t>08.01.1 - 3130/4/1 - consorzio per sistemazione torrente banna</t>
  </si>
  <si>
    <t>08.01.1 - 3130/8/1 - convenzione canale s. maurizio</t>
  </si>
  <si>
    <t>08.01.1 - 3130/30/1 - CONSORZIO DI SECONDO GRADO VALLI DI LANZO</t>
  </si>
  <si>
    <t>08.01.1 - 3130/32/1 - UNIONE COMUNI PER GAL</t>
  </si>
  <si>
    <t>09.03.1 - 3570/10/1 - VERSAMENTO ALLA CITTA' METROPOLITANA DI TORINO TRIBUTO TAP</t>
  </si>
  <si>
    <t>U.1.04.01.02.004 - Trasferimenti correnti a Città metropolitane e Roma capitale</t>
  </si>
  <si>
    <t>09.07.1 - 3130/6/1 - TRASFERIMENTI UNIONE PER FUNZIONI CATASTO</t>
  </si>
  <si>
    <t>10.05.1 - 2800/6/1 - RIMBORSO ALL' UNIONE  PER ATTIVITA' DI SUPPORTO MEZZI</t>
  </si>
  <si>
    <t>11.01.1 - 3320/8/1 - Servizio di protezione civile e di pronto intervento  - prestazione di servizi</t>
  </si>
  <si>
    <t>11.01.1 - 3350/2/1 - TRASFERIMENTO ALL'UNIONE PER PROTEZIONE CIVILE</t>
  </si>
  <si>
    <t>12.01.1 - 3790/10/1 - adesione gestione asilo nido lanzo</t>
  </si>
  <si>
    <t>12.01.1 - 4120/14/1 - CONTRIBUTO ALL'UNICEF PER PIGOTTE</t>
  </si>
  <si>
    <t>12.02.1 - 4120/11/1 - Trasporto Scolastico Studenti Disabili (cap. E 552.8.1)</t>
  </si>
  <si>
    <t>12.05.1 - 4120/3/1 - Contributi CIS per servizi sociali (70% quota Fondo Speciale Equità Servizi Sviluppo Servizi Sociali - cap. E 552.6.1)</t>
  </si>
  <si>
    <t>12.07.1 - 4120/2/1 - SERVIZI SOCIO ASSISTENZIALI</t>
  </si>
  <si>
    <t>12.07.1 - 4120/2/2 - Interventi sociali finanziati con il cinque per mille del gettito IRPEF - (Rif. capitolo entrata 904.2.1)</t>
  </si>
  <si>
    <t>12.07.1 - 4120/4/1 - CONTRIBUTO SOCIO ASSISTENZIALE</t>
  </si>
  <si>
    <t>U.1.04.02.05.000 - Altri trasferimenti a famiglie</t>
  </si>
  <si>
    <t>U.1.04.02.05.999 - Altri trasferimenti a famiglie n.a.c.</t>
  </si>
  <si>
    <t>12.07.1 - 4120/5/1 - Assistenza Scolastica Disabili</t>
  </si>
  <si>
    <t>U.1.04.02.02.000 - Interventi assistenziali</t>
  </si>
  <si>
    <t>U.1.04.02.02.999 - Altri assegni e sussidi assistenziali</t>
  </si>
  <si>
    <t>12.07.1 - 4120/8/1 - Sportello d'ascolto</t>
  </si>
  <si>
    <t>U.1.04.01.02.999 - Trasferimenti correnti a altre Amministrazioni Locali n.a.c.</t>
  </si>
  <si>
    <t>12.07.1 - 4120/10/1 - Sostegno emergenza abitativa</t>
  </si>
  <si>
    <t>12.07.1 - 4120/12/1 - Sportello SUAP</t>
  </si>
  <si>
    <t>12.07.1 - 4120/13/1 - QUOTA UNCEM</t>
  </si>
  <si>
    <t>12.07.1 - 4120/16/1 - CONTRIBUTO A.N.A. - GRUPPO ALPINI DI BALANGERO</t>
  </si>
  <si>
    <t>12.07.1 - 4120/22/1 - CONTRIBUTO PER ATTIVITA' DI INTERESSE PUBBLICO  SVOLTE DALLE ASSOCIAZIONI ( AVIS)</t>
  </si>
  <si>
    <t>12.07.1 - 4120/24/1 - CONTRIBUTO PER ATTIVITA' DI INTERESSE PUBBLICO  SVOLTE DALLE ASSOCIAZIONI ( ANPI)</t>
  </si>
  <si>
    <t>12.07.1 - 4120/58/2 - servizio civile</t>
  </si>
  <si>
    <t>12.08.1 - 820/6/1 - Trasferimento alla CUC</t>
  </si>
  <si>
    <t>12.11.1 - 3790/20/1 - Adesione gestione asilo nido Comune di Lanzo (cap. E 552.4.1)</t>
  </si>
  <si>
    <t>12.11.1 - 3790/22/1 - Rimborso alle famiglie rette asilo nido (Contributo L. 213/2023 - cap. E 552.4.1)</t>
  </si>
  <si>
    <t>01.04.1 - 410/10/1 - RIMBORSI  di entrate tributarie</t>
  </si>
  <si>
    <t>U.1.09.02.01.000 - Rimborsi di imposte e tasse di natura corrente</t>
  </si>
  <si>
    <t>U.1.09.02.01.001 - Rimborsi di imposte e tasse di natura corrente</t>
  </si>
  <si>
    <t>03.01.1 - 1180/6/1 - Rimborso multe</t>
  </si>
  <si>
    <t>U.1.09.99.04.000 - Rimborsi di parte corrente a Famiglie di somme non dovute o incassate in eccesso</t>
  </si>
  <si>
    <t>U.1.09.99.04.001 - Rimborsi di parte corrente a Famiglie di somme non dovute o incassate in eccesso</t>
  </si>
  <si>
    <t>12.01.1 - 3790/12/1 - RIMBORSO ALLE FAMIGLIE  RETTE ASILO NIDO</t>
  </si>
  <si>
    <t>12.09.1 - 4260/2/1 - RIMBORSI OPERAZIONI CIMITERIALI</t>
  </si>
  <si>
    <t>01.02.1 - 140/34/1 - Oneri per assicurazioni</t>
  </si>
  <si>
    <t>U.1.10.04.01.000 - Premi di assicurazione contro i danni</t>
  </si>
  <si>
    <t>01.11.1 - 800/8/1 - Recupero spese GSE</t>
  </si>
  <si>
    <t>U.1.10.99.99.000 - Altre spese correnti n.a.c.</t>
  </si>
  <si>
    <t>U.1.10.99.99.999 - Altre spese correnti n.a.c.</t>
  </si>
  <si>
    <t>01.11.1 - 840/2/1 - Iva a debito del comune da versare all'erario su fatture commerciali spilt payment</t>
  </si>
  <si>
    <t>U.1.10.03.01.000 - Versamenti IVA a debito per le gestioni commerciali</t>
  </si>
  <si>
    <t>U.1.10.03.01.001 - Versamenti IVA a debito per le gestioni commerciali</t>
  </si>
  <si>
    <t>03.01.1 - 1180/4/1 - ONERI  DERIVANTI DA CONTENZIOSI E ALTRO</t>
  </si>
  <si>
    <t>U.1.10.05.04.000 - Oneri da contenzioso</t>
  </si>
  <si>
    <t>U.1.10.05.04.001 - Oneri da contenzioso</t>
  </si>
  <si>
    <t>04.02.1 - 1670/8/1 - ACQUISTO MATERIALE PER MANUTENZIONE SCUOLA MEDIA</t>
  </si>
  <si>
    <t>11.01.1 - 3330/10/1 - oneri per assicurazioni</t>
  </si>
  <si>
    <t>20.01.1 - 880/10/1 - fondo di riserva di cassa</t>
  </si>
  <si>
    <t>U.1.10.01.01.000 - Fondo di riserva</t>
  </si>
  <si>
    <t>U.1.10.01.01.001 - Fondi di riserva</t>
  </si>
  <si>
    <t>01.02.2 - 5870/2/1 - Acquisizione  di beni mobili, macchine ed attrezzature</t>
  </si>
  <si>
    <t>U.2.02.01.03.000 - Mobili e arredi</t>
  </si>
  <si>
    <t>01.02.2 - 5870/6/1 - IMPLEMENTAZIONE  IMPIANTO VIDEOSORVEGLIANZA</t>
  </si>
  <si>
    <t>U.2.02.01.04.000 - Impianti e macchinari</t>
  </si>
  <si>
    <t>01.02.2 - 5870/7/1 - ACQUISTO SOFTWARE</t>
  </si>
  <si>
    <t>U.2.02.03.02.000 - Software</t>
  </si>
  <si>
    <t>U.2.02.03.02.002 - Acquisto software</t>
  </si>
  <si>
    <t>01.02.2 - 5870/7/2 - ACQUISTO SOFTWARE VIDEOCAMERE</t>
  </si>
  <si>
    <t>01.02.2 - 5870/9/1 - ACQUISTO MONITOR, TASTIERE E MATERIALE INFORMATICO</t>
  </si>
  <si>
    <t>U.2.02.01.07.000 - Hardware</t>
  </si>
  <si>
    <t>U.2.02.01.07.999 - Hardware n.a.c.</t>
  </si>
  <si>
    <t>01.02.2 - 5870/11/1 - SISTEMI DI VIDEOSORVEGLIANZA NELL' AMBITO DEI PATTI DI SCUREZZA URBANA</t>
  </si>
  <si>
    <t>U.2.02.01.04.002 - Impianti</t>
  </si>
  <si>
    <t>01.02.2 - 5870/18/1 - ATTREZZATURE INFORMATICHE PER GLI UFFICI  ( FONDI CLOUD PNRR)</t>
  </si>
  <si>
    <t>01.05.2 - 6130/3/1 - ALLARME BIBLIOTECA E ARREDI</t>
  </si>
  <si>
    <t>01.05.2 - 6130/5/1 - ADEGUAMENTO FABBRICATO E REALIZZAZIONE NUOVA BIBLIOTECA</t>
  </si>
  <si>
    <t>U.2.02.01.09.000 - Beni immobili</t>
  </si>
  <si>
    <t>U.2.02.01.09.018 - Musei, teatri e biblioteche</t>
  </si>
  <si>
    <t>01.05.2 - 6130/58/1 - SISTEMAZIONE CASCINA BO</t>
  </si>
  <si>
    <t>U.2.02.01.09.999 - Beni immobili n.a.c.</t>
  </si>
  <si>
    <t>01.05.2 - 6130/66/1 - ADEGUAMENTO MAGAZZINO E SPOGLIATOIO OPERAI</t>
  </si>
  <si>
    <t>01.05.2 - 6170/2/1 - ACQUISTO ARREDI E ATTREZZATURE CUCINA EDIFICIO EX SCUOLA MATERNA</t>
  </si>
  <si>
    <t>U.2.02.01.03.999 - Mobili e arredi n.a.c.</t>
  </si>
  <si>
    <t>01.06.2 - 6280/2/1 - INCARICHI PROFESSIONALI</t>
  </si>
  <si>
    <t>U.2.02.03.05.000 - Incarichi professionali per la realizzazione di investimenti</t>
  </si>
  <si>
    <t>U.2.02.03.05.001 - Incarichi professionali per la realizzazione di investimenti</t>
  </si>
  <si>
    <t>01.06.2 - 8580/4/1 - INCARICO DIGITALIZZAZIONE ARCHIVIO PRATICHE EDILIZIE</t>
  </si>
  <si>
    <t>U.2.02.03.02.001 - Sviluppo software e manutenzione evolutiva</t>
  </si>
  <si>
    <t>03.01.2 - 8270/10/1 - ALLESTIMENTO AUTO POLIZIA MUNICIPALE</t>
  </si>
  <si>
    <t>U.2.02.01.01.000 - Mezzi di trasporto ad uso civile, di sicurezza e ordine pubblico</t>
  </si>
  <si>
    <t>U.2.02.01.01.999 - Mezzi di trasporto ad uso civile, di sicurezza e ordine pubblico n.a.c.</t>
  </si>
  <si>
    <t>04.01.2 - 7030/16/1 - SCUOLA MATERNA  NUOVA - INTERVENTI STRAORDINARI</t>
  </si>
  <si>
    <t>U.2.02.01.09.003 - Fabbricati ad uso scolastico</t>
  </si>
  <si>
    <t>04.01.2 - 7070/2/1 - ACQUISTO GIOCHI PER SCUOLA MATERNA</t>
  </si>
  <si>
    <t>U.2.02.01.99.000 - Altri beni materiali</t>
  </si>
  <si>
    <t>04.02.2 - 7130/17/2 - ACQUISTO PORTE BAGNI SCUOLA PRIMARIA</t>
  </si>
  <si>
    <t>04.02.2 - 7130/44/1 - MIGLIORAMENTO SISMICO SCUOLA ELEMENTARE  E. DE AMICIS - PNRR</t>
  </si>
  <si>
    <t>04.02.2 - 7180/2/1 - Incarico redazione progetto di fattibilità tecnico-economica per miglioramento sismico edificio Scuola Primaria</t>
  </si>
  <si>
    <t>04.02.2 - 7230/40/1 - Lavori  di manutenzione e adeguamento in materia di sicurezza locali scolastici scuola media</t>
  </si>
  <si>
    <t>04.02.2 - 7230/52/1 - LAVORI DI SISTEMAZIONE IMPIANTO TERMICO DELLA PALESTRA</t>
  </si>
  <si>
    <t>U.2.02.01.09.016 - Impianti sportivi</t>
  </si>
  <si>
    <t>04.02.2 - 7230/54/1 - lavori manutenzione straordinaria locali scuola media</t>
  </si>
  <si>
    <t>06.01.2 - 7830/32/1 - RIPRISTINO COPERTURA  PALESTRA COMUNALE DI PIAZZ SANDRO PERTINI</t>
  </si>
  <si>
    <t>08.01.2 - 8530/32/2 - CONTRIBUTO REGIONALE  PER MANUTENZIONE RII  (E C.R. 3110/2/1)</t>
  </si>
  <si>
    <t>U.2.02.01.09.014 - Opere per la sistemazione del suolo</t>
  </si>
  <si>
    <t>08.01.2 - 8530/34/2 - CONTRIBUTO DELLA REGIONE PER RIQUALIFICAZIONE CORPI IDRICI DI CUI ALLA DGR 15-374 DEL 18.11.2024 (TORRENTE BANNA BENDOLA) - CAP E 3110.6.1</t>
  </si>
  <si>
    <t>08.01.2 - 8580/12/1 - INCARICO VARIANTE STRUTTURALE  AL PRGC</t>
  </si>
  <si>
    <t>08.01.2 - 8580/14/1 - VARIANTE GENERALE AL PRGC</t>
  </si>
  <si>
    <t>08.01.2 - 8590/12/1 - ACQUISTO TERRENO</t>
  </si>
  <si>
    <t>U.2.02.02.01.000 - Terreni</t>
  </si>
  <si>
    <t>U.2.02.02.01.999 - Altri terreni n.a.c.</t>
  </si>
  <si>
    <t>08.01.2 - 8590/12/2 - ACQUISTO TERRENI - 2° LOTTO</t>
  </si>
  <si>
    <t>08.01.2 - 8590/12/3 - ACQUISTO TERRENI - 3° e 4° LOTTO</t>
  </si>
  <si>
    <t>09.01.2 - 9080/2/2 - Incarico censimento e monitoraggio ponti</t>
  </si>
  <si>
    <t>09.02.2 - 9030/20/1 - RESTAURO E VALORIZZAZIONE PARCO COMUNALE</t>
  </si>
  <si>
    <t>09.02.2 - 9030/22/1 - FABBRICATO PARCO COMUNALE ANNESSO PADIGLIONE STABIO (CAP E 3296.2.1)</t>
  </si>
  <si>
    <t>09.02.2 - 9060/8/1 - ACQUISTO  ARREDI URBANI AREE S. BIAGIO</t>
  </si>
  <si>
    <t>09.02.2 - 9070/10/1 - RIPARAZIONI  GIOCHI  UBICATI NEL PARCO</t>
  </si>
  <si>
    <t>U.2.02.01.05.000 - Attrezzature</t>
  </si>
  <si>
    <t>U.2.02.01.05.999 - Attrezzature n.a.c.</t>
  </si>
  <si>
    <t>10.05.2 - 8230/8/1 - LAVORI DI MESSA IN SICUREZZA  STRADE  - LOTTO IV</t>
  </si>
  <si>
    <t>U.2.02.01.09.012 - Infrastrutture stradali</t>
  </si>
  <si>
    <t>10.05.2 - 8250/16/1 - MANUTENZIONE STRAORDINARIA STRADE</t>
  </si>
  <si>
    <t>10.05.2 - 8250/34/1 - SISTEMAZIONE  STRAORDINARIA  STRADE, MARCIAPIEDI E ARREDO URBANO</t>
  </si>
  <si>
    <t>10.05.2 - 8350/2/1 - INTERVENTI DI MANUTENZIONE STRAORDINARIA  PER CONTENIMENTO  CONSUMO ILLUMINAZIONE PUBBLICA</t>
  </si>
  <si>
    <t>12.08.2 - 9490/12/1 - Riqualificazione impianto sportivo Via del Chiappo - Lotto I Basket</t>
  </si>
  <si>
    <t>12.09.2 - 9530/47/1 - COSTRUZIONE NUOVO  BLOCCO LOCULI ED OSSARI / CINERARI PRESSO IL CIMITERO COMUNALE</t>
  </si>
  <si>
    <t>U.2.02.01.09.015 - Cimiteri</t>
  </si>
  <si>
    <t>12.09.2 - 9530/82/1 - Manutenzione Straordinaria Cimitero (Messa in sicurezza mura di cinta) - AA</t>
  </si>
  <si>
    <t>01.02.2 - 5870/20/1 - REALIZZAZIONE INTERVENTI PRESSO UFFICI COMUNALI</t>
  </si>
  <si>
    <t>U.2.05.99.99.000 - Altre spese in conto capitale n.a.c.</t>
  </si>
  <si>
    <t>U.2.05.99.99.999 - Altre spese in conto capitale n.a.c.</t>
  </si>
  <si>
    <t>04.02.2 - 7230/56/1 - AMPLIAMENTO ALLARME SCUOLA MEDIA</t>
  </si>
  <si>
    <t>08.01.2 - 8580/16/1 - REDAZIONE REGOLAMENTO E AGGIORNAMENTO ZONIZZAZIONE ACUSTICA</t>
  </si>
  <si>
    <t>08.01.2 - 8590/10/1 - RIMBORSO OO.UU. PER RINUNCE</t>
  </si>
  <si>
    <t>U.2.05.04.04.000 - Rimborsi in conto capitale a Famiglie di somme non dovute o incassate in eccesso</t>
  </si>
  <si>
    <t>U.2.05.04.04.001 - Rimborsi in conto capitale a Famiglie di somme non dovute o incassate in eccesso</t>
  </si>
  <si>
    <t>09.05.2 - 9050/10/1 - ACQUISTO ATTREZZATURE PER MANUTENZIONE VERDE</t>
  </si>
  <si>
    <t>12.08.2 - 9490/6/1 - L.R. 15/89 - VERSAMENTO CONTRIBUTO EDIFICI DI CULTO</t>
  </si>
  <si>
    <t>12.09.2 - 9590/4/1 - RINUNCIO ALL' USO DI CONCESSIONI CIMITERIALI</t>
  </si>
  <si>
    <t>99.01.7 - 13530/2/1 - ritenute previdenziali ed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</si>
  <si>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</si>
  <si>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</si>
  <si>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99.01.7 - 13540/2/1 - ritenute erariali - personale e amministratori</t>
  </si>
  <si>
    <t>U.7.01.02.01.000 - Versamenti di ritenute erariali su Redditi da lavoro dipendente riscosse per conto terzi</t>
  </si>
  <si>
    <t>U.7.01.02.01.001 - Versamenti di ritenute erariali su Redditi da lavoro dipendente riscosse per conto terzi</t>
  </si>
  <si>
    <t>99.01.7 - 13540/2/2 - ritenute erariali - autonomi</t>
  </si>
  <si>
    <t>U.7.01.03.01.000 - Versamenti di ritenute erariali su Redditi da lavoro autonomo per conto terzi</t>
  </si>
  <si>
    <t>U.7.01.03.01.001 - Versamenti di ritenute erariali su Redditi da lavoro autonomo per conto terzi</t>
  </si>
  <si>
    <t>99.01.7 - 13550/2/1 - altre ritenute al personale per conto di terzi</t>
  </si>
  <si>
    <t>U.7.01.02.99.000 - Altri versamenti di ritenute al personale dipendente per conto di terzi</t>
  </si>
  <si>
    <t>U.7.01.02.99.999 - Altri versamenti di ritenute al personale dipendente per conto di terzi</t>
  </si>
  <si>
    <t>99.01.7 - 13570/2/3 - IVA SPLIT PAYMENT ISTITUZIONALE</t>
  </si>
  <si>
    <t>U.7.01.01.02.000 - Versamento delle ritenute per scissione contabile IVA (split payment)</t>
  </si>
  <si>
    <t>U.7.01.01.02.001 - Versamento delle ritenute per scissione contabile IVA (split payment)</t>
  </si>
  <si>
    <t>99.01.7 - 13580/2/1 - anticipazioni di fondi per il servizio economato</t>
  </si>
  <si>
    <t>U.7.01.99.03.000 - Costituzione fondi economali e carte aziendali</t>
  </si>
  <si>
    <t>U.7.01.99.03.001 - Costituzione fondi economali e carte aziendali</t>
  </si>
  <si>
    <t>99.01.7 - 13560/2/1 - restituzione di depositi cauzionale</t>
  </si>
  <si>
    <t>U.7.02.04.02.000 - Restituzione di depositi cauzionali o contrattuali di terzi</t>
  </si>
  <si>
    <t>U.7.02.04.02.001 - Restituzione di depositi cauzionali o contrattuali di terzi</t>
  </si>
  <si>
    <t>99.01.7 - 13570/2/1 - spese per servizi per conto di terzi</t>
  </si>
  <si>
    <t>U.7.02.99.99.000 - Altre uscite per conto terzi n.a.c.</t>
  </si>
  <si>
    <t>U.7.02.99.99.999 - Altre uscite per conto terzi n.a.c.</t>
  </si>
  <si>
    <t>99.01.7 - 13570/6/1 - TRASFERIMENTO ALLO STATO DEI CORRISPETTIVI PER IL RILASCIO  DELLA CARTA D' IDENTITA' ELETTRONICA</t>
  </si>
  <si>
    <t>U.7.02.02.01.000 - Trasferimenti per conto terzi a Amministrazioni Centrali</t>
  </si>
  <si>
    <t>U.7.02.02.01.001 - Trasferimenti per conto terzi a Ministeri</t>
  </si>
  <si>
    <t>99.01.7 - 13590/2/1 - restituzione di depositi per spese contrattuali</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</si>
</sst>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 #,##0\ &quot;€&quot;_-;\-* #,##0\ &quot;€&quot;_-;_-* &quot;-&quot;\ &quot;€&quot;_-;_-@_-"/>
    <numFmt numFmtId="41" formatCode="_-* #,##0\ _€_-;\-* #,##0\ _€_-;_-* &quot;-&quot;\ _€_-;_-@_-"/>
    <numFmt numFmtId="44" formatCode="_-* #,##0.00\ &quot;€&quot;_-;\-* #,##0.00\ &quot;€&quot;_-;_-* &quot;-&quot;??\ &quot;€&quot;_-;_-@_-"/>
    <numFmt numFmtId="164" formatCode="_-* #,##0.00_-;\-* #,##0.00_-;_-* &quot;-&quot;??_-;_-@_-"/>
    <numFmt numFmtId="165" formatCode="#,##0_ ;[Red]\-#,##0\ "/>
  </numFmts>
  <fonts count="29">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val="single"/>
      <sz val="10"/>
      <color rgb="FF000000"/>
      <name val="Calibri"/>
      <family val="2"/>
    </font>
    <font>
      <u val="single"/>
      <sz val="11"/>
      <color theme="1"/>
      <name val="Calibri"/>
      <family val="2"/>
    </font>
    <font>
      <u val="single"/>
      <sz val="11"/>
      <color rgb="FF000000"/>
      <name val="Calibri"/>
      <family val="2"/>
    </font>
  </fonts>
  <fills count="3">
    <fill>
      <patternFill/>
    </fill>
    <fill>
      <patternFill patternType="gray125"/>
    </fill>
    <fill>
      <patternFill patternType="solid">
        <fgColor theme="0" tint="-0.24994"/>
        <bgColor indexed="64"/>
      </patternFill>
    </fill>
  </fills>
  <borders count="109">
    <border>
      <left/>
      <right/>
      <top/>
      <bottom/>
      <diagonal/>
    </border>
    <border>
      <left style="double"/>
      <right style="thin"/>
      <top style="double"/>
      <bottom style="double"/>
    </border>
    <border>
      <left style="thin"/>
      <right style="thin"/>
      <top style="double"/>
      <bottom style="double"/>
    </border>
    <border>
      <left/>
      <right/>
      <top/>
      <bottom style="double"/>
    </border>
    <border>
      <left style="thin"/>
      <right style="double"/>
      <top style="double"/>
      <bottom style="double"/>
    </border>
    <border>
      <left style="double"/>
      <right style="thin"/>
      <top style="thin"/>
      <bottom style="double"/>
    </border>
    <border>
      <left style="thin"/>
      <right style="thin"/>
      <top style="thin"/>
      <bottom style="double"/>
    </border>
    <border>
      <left/>
      <right style="thin"/>
      <top style="thin"/>
      <bottom style="double"/>
    </border>
    <border>
      <left style="thin"/>
      <right style="double"/>
      <top style="thin"/>
      <bottom style="double"/>
    </border>
    <border>
      <left style="double"/>
      <right/>
      <top/>
      <bottom/>
    </border>
    <border>
      <left style="double"/>
      <right/>
      <top/>
      <bottom style="double"/>
    </border>
    <border>
      <left style="double"/>
      <right/>
      <top style="double"/>
      <bottom style="double"/>
    </border>
    <border>
      <left/>
      <right/>
      <top style="double"/>
      <bottom style="double"/>
    </border>
    <border>
      <left style="double"/>
      <right style="thin"/>
      <top style="double"/>
      <bottom/>
    </border>
    <border>
      <left style="thin"/>
      <right/>
      <top/>
      <bottom/>
    </border>
    <border>
      <left style="double"/>
      <right style="thin"/>
      <top/>
      <bottom/>
    </border>
    <border>
      <left style="thin"/>
      <right style="double"/>
      <top/>
      <bottom/>
    </border>
    <border>
      <left style="double"/>
      <right style="double"/>
      <top style="double"/>
      <bottom style="double"/>
    </border>
    <border>
      <left style="double"/>
      <right/>
      <top style="double">
        <color rgb="FF000000"/>
      </top>
      <bottom style="double">
        <color rgb="FF000000"/>
      </bottom>
    </border>
    <border>
      <left/>
      <right style="double"/>
      <top/>
      <bottom/>
    </border>
    <border>
      <left style="double"/>
      <right style="double"/>
      <top/>
      <bottom/>
    </border>
    <border>
      <left style="double"/>
      <right style="double"/>
      <top/>
      <bottom style="double"/>
    </border>
    <border>
      <left style="double"/>
      <right style="thin"/>
      <top style="double"/>
      <bottom style="thin"/>
    </border>
    <border>
      <left style="thin"/>
      <right style="thin"/>
      <top style="double"/>
      <bottom style="thin"/>
    </border>
    <border>
      <left style="thin"/>
      <right style="double"/>
      <top style="double"/>
      <bottom style="thin"/>
    </border>
    <border>
      <left style="double"/>
      <right style="thin"/>
      <top style="thin"/>
      <bottom style="thin"/>
    </border>
    <border>
      <left/>
      <right style="thin"/>
      <top style="thin"/>
      <bottom style="thin"/>
    </border>
    <border>
      <left style="thin"/>
      <right style="thin"/>
      <top style="thin"/>
      <bottom style="thin"/>
    </border>
    <border>
      <left style="thin"/>
      <right style="double"/>
      <top style="thin"/>
      <bottom style="thin"/>
    </border>
    <border>
      <left style="thin"/>
      <right/>
      <top style="thin"/>
      <bottom style="thin"/>
    </border>
    <border>
      <left style="double"/>
      <right style="thin"/>
      <top style="thin"/>
      <bottom/>
    </border>
    <border>
      <left/>
      <right style="thin"/>
      <top style="thin"/>
      <bottom/>
    </border>
    <border>
      <left style="thin"/>
      <right style="thin"/>
      <top style="thin"/>
      <bottom/>
    </border>
    <border>
      <left style="thin"/>
      <right/>
      <top style="thin"/>
      <bottom/>
    </border>
    <border>
      <left style="thin"/>
      <right style="double"/>
      <top style="thin"/>
      <bottom/>
    </border>
    <border>
      <left style="double"/>
      <right style="thin"/>
      <top style="double">
        <color rgb="FF000000"/>
      </top>
      <bottom style="double">
        <color rgb="FF000000"/>
      </bottom>
    </border>
    <border>
      <left style="thin"/>
      <right style="thin"/>
      <top style="double">
        <color rgb="FF000000"/>
      </top>
      <bottom style="double">
        <color rgb="FF000000"/>
      </bottom>
    </border>
    <border>
      <left style="thin"/>
      <right style="thin"/>
      <top style="double">
        <color rgb="FF000000"/>
      </top>
      <bottom/>
    </border>
    <border>
      <left style="thin"/>
      <right style="double"/>
      <top style="double">
        <color rgb="FF000000"/>
      </top>
      <bottom/>
    </border>
    <border>
      <left style="double"/>
      <right style="thin"/>
      <top style="double">
        <color rgb="FF000000"/>
      </top>
      <bottom style="double"/>
    </border>
    <border>
      <left style="thin"/>
      <right style="thin"/>
      <top style="double">
        <color rgb="FF000000"/>
      </top>
      <bottom style="double"/>
    </border>
    <border>
      <left style="thin"/>
      <right style="double"/>
      <top style="double">
        <color rgb="FF000000"/>
      </top>
      <bottom style="double"/>
    </border>
    <border>
      <left style="double">
        <color rgb="FF000000"/>
      </left>
      <right style="thin">
        <color rgb="FF000000"/>
      </right>
      <top style="double">
        <color rgb="FF000000"/>
      </top>
      <bottom style="thin">
        <color rgb="FF000000"/>
      </bottom>
    </border>
    <border>
      <left style="thin">
        <color rgb="FF000000"/>
      </left>
      <right style="thin">
        <color rgb="FF000000"/>
      </right>
      <top style="double">
        <color rgb="FF000000"/>
      </top>
      <bottom style="thin">
        <color rgb="FF000000"/>
      </bottom>
    </border>
    <border>
      <left style="thin">
        <color rgb="FF000000"/>
      </left>
      <right style="double"/>
      <top style="double">
        <color rgb="FF000000"/>
      </top>
      <bottom style="thin">
        <color rgb="FF000000"/>
      </bottom>
    </border>
    <border>
      <left style="double">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double"/>
      <top style="thin">
        <color rgb="FF000000"/>
      </top>
      <bottom style="thin">
        <color rgb="FF000000"/>
      </bottom>
    </border>
    <border>
      <left style="double">
        <color rgb="FF000000"/>
      </left>
      <right style="thin">
        <color rgb="FF000000"/>
      </right>
      <top style="thin"/>
      <bottom style="thin"/>
    </border>
    <border>
      <left style="thin">
        <color rgb="FF000000"/>
      </left>
      <right style="thin">
        <color rgb="FF000000"/>
      </right>
      <top style="thin"/>
      <bottom style="thin"/>
    </border>
    <border>
      <left style="thin">
        <color rgb="FF000000"/>
      </left>
      <right style="double"/>
      <top style="thin"/>
      <bottom style="thin"/>
    </border>
    <border>
      <left style="double">
        <color rgb="FF000000"/>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style="double"/>
      <top/>
      <bottom style="thin">
        <color rgb="FF000000"/>
      </bottom>
    </border>
    <border>
      <left style="double">
        <color rgb="FF000000"/>
      </left>
      <right style="thin">
        <color rgb="FF000000"/>
      </right>
      <top/>
      <bottom style="double">
        <color rgb="FF000000"/>
      </bottom>
    </border>
    <border>
      <left style="thin">
        <color rgb="FF000000"/>
      </left>
      <right style="thin">
        <color rgb="FF000000"/>
      </right>
      <top/>
      <bottom style="double">
        <color rgb="FF000000"/>
      </bottom>
    </border>
    <border>
      <left style="thin">
        <color rgb="FF000000"/>
      </left>
      <right style="double"/>
      <top/>
      <bottom style="double">
        <color rgb="FF000000"/>
      </bottom>
    </border>
    <border>
      <left style="double">
        <color rgb="FF000000"/>
      </left>
      <right style="thin">
        <color rgb="FF000000"/>
      </right>
      <top style="double"/>
      <bottom/>
    </border>
    <border>
      <left style="thin">
        <color rgb="FF000000"/>
      </left>
      <right style="thin">
        <color rgb="FF000000"/>
      </right>
      <top style="double"/>
      <bottom/>
    </border>
    <border>
      <left style="thin">
        <color rgb="FF000000"/>
      </left>
      <right style="double"/>
      <top style="double"/>
      <bottom/>
    </border>
    <border>
      <left style="thin"/>
      <right style="thin"/>
      <top style="double"/>
      <bottom/>
    </border>
    <border>
      <left style="thin"/>
      <right style="double"/>
      <top style="double"/>
      <bottom/>
    </border>
    <border>
      <left style="thin"/>
      <right style="thin"/>
      <top/>
      <bottom style="double"/>
    </border>
    <border>
      <left style="thin"/>
      <right/>
      <top/>
      <bottom style="double"/>
    </border>
    <border>
      <left/>
      <right/>
      <top style="double"/>
      <bottom/>
    </border>
    <border>
      <left style="thin"/>
      <right style="thin"/>
      <top/>
      <bottom/>
    </border>
    <border>
      <left style="thin"/>
      <right style="thin"/>
      <top/>
      <bottom style="double">
        <color rgb="FF000000"/>
      </bottom>
    </border>
    <border>
      <left style="thin"/>
      <right style="double"/>
      <top/>
      <bottom style="double">
        <color rgb="FF000000"/>
      </bottom>
    </border>
    <border>
      <left style="double"/>
      <right style="thin"/>
      <top style="thin"/>
      <bottom style="double">
        <color rgb="FF000000"/>
      </bottom>
    </border>
    <border>
      <left style="thin"/>
      <right style="thin"/>
      <top style="thin"/>
      <bottom style="double">
        <color rgb="FF000000"/>
      </bottom>
    </border>
    <border>
      <left style="thin"/>
      <right style="double"/>
      <top style="thin"/>
      <bottom style="double">
        <color rgb="FF000000"/>
      </bottom>
    </border>
    <border>
      <left style="thin"/>
      <right/>
      <top style="double"/>
      <bottom/>
    </border>
    <border>
      <left/>
      <right/>
      <top style="double"/>
      <bottom style="double">
        <color rgb="FF000000"/>
      </bottom>
    </border>
    <border>
      <left/>
      <right style="double"/>
      <top style="double"/>
      <bottom style="double">
        <color rgb="FF000000"/>
      </bottom>
    </border>
    <border>
      <left style="double"/>
      <right style="double"/>
      <top style="double"/>
      <bottom/>
    </border>
    <border>
      <left/>
      <right style="double"/>
      <top/>
      <bottom style="double"/>
    </border>
    <border>
      <left style="double"/>
      <right/>
      <top style="double"/>
      <bottom/>
    </border>
    <border>
      <left/>
      <right style="thin"/>
      <top/>
      <bottom/>
    </border>
    <border>
      <left/>
      <right style="double"/>
      <top style="double"/>
      <bottom style="double"/>
    </border>
    <border>
      <left style="thin"/>
      <right/>
      <top/>
      <bottom style="thin"/>
    </border>
    <border>
      <left/>
      <right style="thin">
        <color rgb="FF000000"/>
      </right>
      <top/>
      <bottom style="thin"/>
    </border>
    <border>
      <left style="thin">
        <color rgb="FF000000"/>
      </left>
      <right/>
      <top/>
      <bottom style="thin"/>
    </border>
    <border>
      <left/>
      <right style="double"/>
      <top/>
      <bottom style="thin"/>
    </border>
    <border>
      <left/>
      <right/>
      <top/>
      <bottom style="thin"/>
    </border>
    <border>
      <left/>
      <right style="thin"/>
      <top/>
      <bottom style="thin"/>
    </border>
    <border>
      <left style="thin"/>
      <right style="thin"/>
      <top style="dotted"/>
      <bottom/>
    </border>
    <border>
      <left style="thin"/>
      <right style="thin"/>
      <top style="double"/>
      <bottom style="dotted"/>
    </border>
    <border>
      <left style="thin"/>
      <right style="thin"/>
      <top style="dotted"/>
      <bottom style="thin"/>
    </border>
    <border>
      <left style="thin"/>
      <right style="double"/>
      <top style="dotted"/>
      <bottom/>
    </border>
    <border>
      <left style="thin"/>
      <right style="double"/>
      <top style="double"/>
      <bottom style="dotted"/>
    </border>
    <border>
      <left style="thin"/>
      <right style="double"/>
      <top style="dotted"/>
      <bottom style="thin"/>
    </border>
    <border>
      <left style="double"/>
      <right style="thin"/>
      <top/>
      <bottom style="thin"/>
    </border>
    <border>
      <left style="double"/>
      <right style="thin"/>
      <top style="dotted"/>
      <bottom style="thin"/>
    </border>
    <border>
      <left style="double"/>
      <right style="thin"/>
      <top style="double"/>
      <bottom style="dotted"/>
    </border>
    <border>
      <left style="thin"/>
      <right style="thin"/>
      <top/>
      <bottom style="thin"/>
    </border>
    <border>
      <left style="thin"/>
      <right style="double"/>
      <top/>
      <bottom style="thin"/>
    </border>
    <border>
      <left style="thin"/>
      <right style="thin"/>
      <top style="thin"/>
      <bottom style="dotted"/>
    </border>
    <border>
      <left style="thin"/>
      <right style="double"/>
      <top style="thin"/>
      <bottom style="dotted"/>
    </border>
    <border>
      <left style="double"/>
      <right style="thin"/>
      <top style="thin"/>
      <bottom style="dotted"/>
    </border>
    <border>
      <left style="thin"/>
      <right style="thin"/>
      <top style="dotted"/>
      <bottom style="dotted"/>
    </border>
    <border>
      <left style="thin"/>
      <right style="double"/>
      <top style="dotted"/>
      <bottom style="dotted"/>
    </border>
    <border>
      <left style="double"/>
      <right style="thin"/>
      <top style="dotted"/>
      <bottom/>
    </border>
    <border>
      <left style="double"/>
      <right style="thin"/>
      <top style="dotted"/>
      <bottom style="dotted"/>
    </border>
    <border>
      <left style="thin"/>
      <right style="thin"/>
      <top/>
      <bottom style="dotted"/>
    </border>
    <border>
      <left style="thin"/>
      <right style="double"/>
      <top/>
      <bottom style="dotted"/>
    </border>
    <border>
      <left style="thin"/>
      <right/>
      <top style="double"/>
      <bottom style="dotted"/>
    </border>
    <border>
      <left style="thin"/>
      <right/>
      <top style="double"/>
      <bottom style="thin"/>
    </border>
    <border>
      <left style="thin"/>
      <right/>
      <top style="thin"/>
      <bottom style="dotted"/>
    </border>
    <border>
      <left style="thin"/>
      <right/>
      <top/>
      <bottom style="dotted"/>
    </border>
  </borders>
  <cellStyleXfs count="26">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0" fontId="2" fillId="0" borderId="0">
      <alignment/>
      <protection/>
    </xf>
    <xf numFmtId="164" fontId="0" fillId="0" borderId="0" applyFont="0" applyFill="0" applyBorder="0" applyAlignment="0" applyProtection="0"/>
    <xf numFmtId="0" fontId="2" fillId="0" borderId="0">
      <alignment/>
      <protection/>
    </xf>
    <xf numFmtId="0" fontId="3" fillId="0" borderId="0">
      <alignment/>
      <protection/>
    </xf>
    <xf numFmtId="0" fontId="2" fillId="0" borderId="0">
      <alignment/>
      <protection/>
    </xf>
    <xf numFmtId="0" fontId="2" fillId="0" borderId="0">
      <alignment/>
      <protection/>
    </xf>
  </cellStyleXfs>
  <cellXfs count="409">
    <xf numFmtId="0" fontId="0" fillId="0" borderId="0" xfId="0"/>
    <xf numFmtId="0" fontId="10" fillId="2" borderId="1" xfId="0" applyFont="1" applyFill="1" applyBorder="1" applyAlignment="1" applyProtection="1">
      <alignment vertical="center" wrapText="1"/>
      <protection/>
    </xf>
    <xf numFmtId="4" fontId="18" fillId="2" borderId="1" xfId="0" applyNumberFormat="1" applyFont="1" applyFill="1" applyBorder="1" applyProtection="1">
      <protection/>
    </xf>
    <xf numFmtId="4" fontId="18" fillId="2" borderId="2" xfId="0" applyNumberFormat="1" applyFont="1" applyFill="1" applyBorder="1" applyProtection="1">
      <protection/>
    </xf>
    <xf numFmtId="4" fontId="14" fillId="2" borderId="1" xfId="0" applyNumberFormat="1" applyFont="1" applyFill="1" applyBorder="1" applyAlignment="1" applyProtection="1">
      <alignment horizontal="center" vertical="center" wrapText="1"/>
      <protection/>
    </xf>
    <xf numFmtId="4" fontId="14" fillId="2" borderId="2" xfId="0" applyNumberFormat="1" applyFont="1" applyFill="1" applyBorder="1" applyAlignment="1" applyProtection="1">
      <alignment horizontal="center" vertical="center" wrapText="1"/>
      <protection/>
    </xf>
    <xf numFmtId="0" fontId="6" fillId="0" borderId="0" xfId="0" applyFont="1" applyBorder="1" applyAlignment="1" applyProtection="1">
      <alignment horizontal="left" vertical="center"/>
      <protection/>
    </xf>
    <xf numFmtId="0" fontId="6" fillId="0" borderId="0" xfId="0" applyFont="1" applyProtection="1">
      <protection/>
    </xf>
    <xf numFmtId="0" fontId="6" fillId="0" borderId="3" xfId="0" applyFont="1" applyBorder="1" applyAlignment="1" applyProtection="1">
      <alignment horizontal="left" vertical="center"/>
      <protection/>
    </xf>
    <xf numFmtId="0" fontId="11" fillId="0" borderId="3" xfId="0" applyFont="1" applyBorder="1" applyAlignment="1" applyProtection="1">
      <alignment wrapText="1"/>
      <protection/>
    </xf>
    <xf numFmtId="0" fontId="6" fillId="0" borderId="0" xfId="0" applyFont="1" applyAlignment="1" applyProtection="1">
      <alignment horizontal="left"/>
      <protection/>
    </xf>
    <xf numFmtId="0" fontId="12" fillId="0" borderId="1" xfId="0" applyFont="1" applyBorder="1" applyAlignment="1" applyProtection="1">
      <alignment horizontal="center" vertical="center" wrapText="1"/>
      <protection/>
    </xf>
    <xf numFmtId="0" fontId="12" fillId="0" borderId="4" xfId="0" applyFont="1" applyBorder="1" applyAlignment="1" applyProtection="1">
      <alignment horizontal="center" vertical="center" wrapText="1"/>
      <protection/>
    </xf>
    <xf numFmtId="0" fontId="12" fillId="0" borderId="5" xfId="0" applyFont="1" applyBorder="1" applyAlignment="1" applyProtection="1">
      <alignment horizontal="center" vertical="center" wrapText="1"/>
      <protection/>
    </xf>
    <xf numFmtId="0" fontId="12" fillId="0" borderId="6" xfId="0" applyFont="1" applyBorder="1" applyAlignment="1" applyProtection="1">
      <alignment horizontal="center" vertical="center" wrapText="1"/>
      <protection/>
    </xf>
    <xf numFmtId="0" fontId="12" fillId="0" borderId="7" xfId="0" applyFont="1" applyBorder="1" applyAlignment="1" applyProtection="1">
      <alignment horizontal="center" vertical="center" wrapText="1"/>
      <protection/>
    </xf>
    <xf numFmtId="0" fontId="12" fillId="0" borderId="8" xfId="0" applyFont="1" applyBorder="1" applyAlignment="1" applyProtection="1">
      <alignment horizontal="center" vertical="center" wrapText="1"/>
      <protection/>
    </xf>
    <xf numFmtId="0" fontId="6" fillId="0" borderId="9" xfId="0" applyFont="1" applyBorder="1" applyAlignment="1" applyProtection="1">
      <alignment horizontal="left" vertical="center"/>
      <protection/>
    </xf>
    <xf numFmtId="0" fontId="10" fillId="0" borderId="10" xfId="0" applyFont="1" applyBorder="1" applyAlignment="1" applyProtection="1">
      <alignment horizontal="left" vertical="center"/>
      <protection/>
    </xf>
    <xf numFmtId="165" fontId="14" fillId="0" borderId="0" xfId="0" applyNumberFormat="1" applyFont="1" applyBorder="1" applyAlignment="1" applyProtection="1">
      <alignment horizontal="center" vertical="center" wrapText="1"/>
      <protection/>
    </xf>
    <xf numFmtId="0" fontId="6" fillId="0" borderId="0" xfId="0" applyFont="1" applyAlignment="1" applyProtection="1">
      <alignment horizontal="center" vertical="center"/>
      <protection/>
    </xf>
    <xf numFmtId="0" fontId="10" fillId="0" borderId="11" xfId="0" applyFont="1" applyBorder="1" applyAlignment="1" applyProtection="1">
      <alignment vertical="center" wrapText="1"/>
      <protection/>
    </xf>
    <xf numFmtId="0" fontId="14" fillId="0" borderId="0" xfId="0" applyFont="1" applyBorder="1" applyAlignment="1" applyProtection="1">
      <alignment horizontal="center" vertical="center" wrapText="1"/>
      <protection/>
    </xf>
    <xf numFmtId="0" fontId="6" fillId="0" borderId="0" xfId="0" applyFont="1" applyAlignment="1" applyProtection="1">
      <alignment vertical="center"/>
      <protection/>
    </xf>
    <xf numFmtId="0" fontId="10" fillId="0" borderId="12" xfId="0" applyFont="1" applyBorder="1" applyAlignment="1" applyProtection="1">
      <alignment horizontal="left" vertical="center"/>
      <protection/>
    </xf>
    <xf numFmtId="0" fontId="14" fillId="0" borderId="12" xfId="0" applyFont="1" applyBorder="1" applyAlignment="1" applyProtection="1">
      <alignment horizontal="center" vertical="center" wrapText="1"/>
      <protection/>
    </xf>
    <xf numFmtId="0" fontId="14" fillId="0" borderId="3" xfId="0" applyFont="1" applyBorder="1" applyAlignment="1" applyProtection="1">
      <alignment horizontal="center" vertical="center" wrapText="1"/>
      <protection/>
    </xf>
    <xf numFmtId="0" fontId="11" fillId="0" borderId="13" xfId="22" applyFont="1" applyBorder="1" applyAlignment="1" applyProtection="1">
      <alignment horizontal="left" vertical="center"/>
      <protection/>
    </xf>
    <xf numFmtId="0" fontId="11" fillId="0" borderId="14" xfId="22" applyFont="1" applyBorder="1" applyAlignment="1" applyProtection="1">
      <alignment horizontal="left" vertical="center"/>
      <protection/>
    </xf>
    <xf numFmtId="0" fontId="11" fillId="0" borderId="15" xfId="22" applyFont="1" applyBorder="1" applyAlignment="1" applyProtection="1">
      <alignment horizontal="left" vertical="center"/>
      <protection/>
    </xf>
    <xf numFmtId="0" fontId="11" fillId="0" borderId="16" xfId="22" applyFont="1" applyBorder="1" applyAlignment="1" applyProtection="1">
      <alignment horizontal="left" vertical="center"/>
      <protection/>
    </xf>
    <xf numFmtId="0" fontId="18" fillId="0" borderId="15" xfId="22" applyFont="1" applyBorder="1" applyAlignment="1" applyProtection="1">
      <alignment horizontal="left" vertical="center"/>
      <protection/>
    </xf>
    <xf numFmtId="0" fontId="18" fillId="0" borderId="14" xfId="22" applyFont="1" applyBorder="1" applyAlignment="1" applyProtection="1">
      <alignment horizontal="left" vertical="center" wrapText="1"/>
      <protection/>
    </xf>
    <xf numFmtId="0" fontId="10" fillId="0" borderId="0" xfId="0" applyFont="1" applyProtection="1">
      <protection/>
    </xf>
    <xf numFmtId="0" fontId="18" fillId="0" borderId="14" xfId="22" applyFont="1" applyBorder="1" applyAlignment="1" applyProtection="1">
      <alignment horizontal="left" vertical="center"/>
      <protection/>
    </xf>
    <xf numFmtId="0" fontId="11" fillId="0" borderId="14" xfId="22" applyFont="1" applyBorder="1" applyAlignment="1" applyProtection="1">
      <alignment horizontal="left" vertical="center" wrapText="1"/>
      <protection/>
    </xf>
    <xf numFmtId="0" fontId="18" fillId="0" borderId="17" xfId="22" applyFont="1" applyBorder="1" applyAlignment="1" applyProtection="1">
      <alignment horizontal="left" vertical="center"/>
      <protection/>
    </xf>
    <xf numFmtId="0" fontId="6" fillId="0" borderId="18" xfId="0" applyFont="1" applyBorder="1" applyAlignment="1" applyProtection="1">
      <alignment horizontal="left" vertical="center" wrapText="1"/>
      <protection/>
    </xf>
    <xf numFmtId="0" fontId="11" fillId="0" borderId="0" xfId="0" applyFont="1" applyBorder="1" applyProtection="1">
      <protection/>
    </xf>
    <xf numFmtId="0" fontId="10" fillId="0" borderId="0" xfId="0" applyFont="1" applyBorder="1" applyAlignment="1" applyProtection="1">
      <alignment horizontal="left" vertical="center" wrapText="1"/>
      <protection/>
    </xf>
    <xf numFmtId="0" fontId="18" fillId="0" borderId="14" xfId="22" applyFont="1" applyBorder="1" applyAlignment="1" applyProtection="1">
      <alignment horizontal="left" vertical="top" wrapText="1"/>
      <protection/>
    </xf>
    <xf numFmtId="0" fontId="11" fillId="0" borderId="17" xfId="22" applyFont="1" applyBorder="1" applyAlignment="1" applyProtection="1">
      <alignment horizontal="left" vertical="center"/>
      <protection/>
    </xf>
    <xf numFmtId="0" fontId="6" fillId="0" borderId="0" xfId="0" applyFont="1" applyBorder="1" applyAlignment="1" applyProtection="1">
      <alignment horizontal="left" vertical="center" wrapText="1"/>
      <protection/>
    </xf>
    <xf numFmtId="4" fontId="15" fillId="0" borderId="0" xfId="0" applyNumberFormat="1" applyFont="1" applyBorder="1" applyAlignment="1" applyProtection="1">
      <alignment horizontal="right"/>
      <protection/>
    </xf>
    <xf numFmtId="4" fontId="15" fillId="0" borderId="19" xfId="0" applyNumberFormat="1" applyFont="1" applyBorder="1" applyAlignment="1" applyProtection="1">
      <alignment horizontal="right"/>
      <protection/>
    </xf>
    <xf numFmtId="0" fontId="6" fillId="0" borderId="20" xfId="0" applyFont="1" applyBorder="1" applyAlignment="1" applyProtection="1">
      <alignment horizontal="left" vertical="center"/>
      <protection/>
    </xf>
    <xf numFmtId="0" fontId="10" fillId="0" borderId="17" xfId="0" applyFont="1" applyBorder="1" applyAlignment="1" applyProtection="1">
      <alignment horizontal="right" vertical="center"/>
      <protection/>
    </xf>
    <xf numFmtId="0" fontId="6" fillId="0" borderId="21" xfId="0" applyFont="1" applyBorder="1" applyAlignment="1" applyProtection="1">
      <alignment horizontal="left" vertical="center"/>
      <protection/>
    </xf>
    <xf numFmtId="0" fontId="6" fillId="0" borderId="0" xfId="0" applyFont="1" applyAlignment="1" applyProtection="1">
      <alignment horizontal="left" vertical="center"/>
      <protection/>
    </xf>
    <xf numFmtId="3" fontId="14" fillId="0" borderId="1" xfId="0" applyNumberFormat="1" applyFont="1" applyBorder="1" applyAlignment="1" applyProtection="1">
      <alignment horizontal="right" vertical="center" wrapText="1"/>
      <protection locked="0"/>
    </xf>
    <xf numFmtId="3" fontId="14" fillId="0" borderId="4" xfId="0" applyNumberFormat="1" applyFont="1" applyBorder="1" applyAlignment="1" applyProtection="1">
      <alignment horizontal="right" vertical="center" wrapText="1"/>
      <protection locked="0"/>
    </xf>
    <xf numFmtId="3" fontId="16" fillId="0" borderId="22" xfId="0" applyNumberFormat="1" applyFont="1" applyBorder="1" applyAlignment="1" applyProtection="1">
      <alignment horizontal="right" wrapText="1"/>
      <protection/>
    </xf>
    <xf numFmtId="3" fontId="16" fillId="0" borderId="23" xfId="0" applyNumberFormat="1" applyFont="1" applyBorder="1" applyAlignment="1" applyProtection="1">
      <alignment horizontal="right" wrapText="1"/>
      <protection/>
    </xf>
    <xf numFmtId="3" fontId="16" fillId="0" borderId="24"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xf>
    <xf numFmtId="3" fontId="16" fillId="0" borderId="26" xfId="0" applyNumberFormat="1" applyFont="1" applyBorder="1" applyAlignment="1" applyProtection="1">
      <alignment horizontal="right" wrapText="1"/>
      <protection/>
    </xf>
    <xf numFmtId="3" fontId="16" fillId="0" borderId="27" xfId="0" applyNumberFormat="1" applyFont="1" applyBorder="1" applyAlignment="1" applyProtection="1">
      <alignment horizontal="right" wrapText="1"/>
      <protection/>
    </xf>
    <xf numFmtId="3" fontId="16" fillId="0" borderId="28"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locked="0"/>
    </xf>
    <xf numFmtId="3" fontId="16" fillId="0" borderId="26" xfId="0" applyNumberFormat="1" applyFont="1" applyBorder="1" applyAlignment="1" applyProtection="1">
      <alignment horizontal="right" wrapText="1"/>
      <protection locked="0"/>
    </xf>
    <xf numFmtId="3" fontId="16" fillId="0" borderId="27" xfId="0" applyNumberFormat="1" applyFont="1" applyBorder="1" applyAlignment="1" applyProtection="1">
      <alignment horizontal="right" wrapText="1"/>
      <protection locked="0"/>
    </xf>
    <xf numFmtId="3" fontId="16" fillId="0" borderId="28" xfId="0" applyNumberFormat="1" applyFont="1" applyBorder="1" applyAlignment="1" applyProtection="1">
      <alignment horizontal="right" wrapText="1"/>
      <protection locked="0"/>
    </xf>
    <xf numFmtId="3" fontId="19" fillId="0" borderId="25" xfId="0" applyNumberFormat="1" applyFont="1" applyBorder="1" applyAlignment="1" applyProtection="1">
      <alignment horizontal="right" wrapText="1"/>
      <protection/>
    </xf>
    <xf numFmtId="3" fontId="19" fillId="0" borderId="27" xfId="0" applyNumberFormat="1" applyFont="1" applyBorder="1" applyAlignment="1" applyProtection="1">
      <alignment horizontal="right" wrapText="1"/>
      <protection/>
    </xf>
    <xf numFmtId="3" fontId="19" fillId="0" borderId="28" xfId="0" applyNumberFormat="1" applyFont="1" applyBorder="1" applyAlignment="1" applyProtection="1">
      <alignment horizontal="right" wrapText="1"/>
      <protection/>
    </xf>
    <xf numFmtId="3" fontId="20" fillId="0" borderId="25" xfId="0" applyNumberFormat="1" applyFont="1" applyBorder="1" applyAlignment="1" applyProtection="1">
      <alignment horizontal="right" wrapText="1"/>
      <protection locked="0"/>
    </xf>
    <xf numFmtId="3" fontId="20" fillId="0" borderId="26" xfId="0" applyNumberFormat="1" applyFont="1" applyBorder="1" applyAlignment="1" applyProtection="1">
      <alignment horizontal="right" wrapText="1"/>
      <protection locked="0"/>
    </xf>
    <xf numFmtId="3" fontId="20" fillId="0" borderId="27" xfId="0" applyNumberFormat="1" applyFont="1" applyBorder="1" applyAlignment="1" applyProtection="1">
      <alignment horizontal="right" wrapText="1"/>
      <protection locked="0"/>
    </xf>
    <xf numFmtId="3" fontId="20" fillId="0" borderId="29" xfId="0" applyNumberFormat="1" applyFont="1" applyBorder="1" applyAlignment="1" applyProtection="1">
      <alignment horizontal="right" wrapText="1"/>
      <protection locked="0"/>
    </xf>
    <xf numFmtId="3" fontId="20" fillId="0" borderId="28" xfId="0" applyNumberFormat="1" applyFont="1" applyBorder="1" applyAlignment="1" applyProtection="1">
      <alignment horizontal="right" wrapText="1"/>
      <protection locked="0"/>
    </xf>
    <xf numFmtId="3" fontId="16" fillId="0" borderId="25" xfId="0" applyNumberFormat="1" applyFont="1" applyBorder="1" applyAlignment="1" applyProtection="1">
      <alignment horizontal="right"/>
      <protection locked="0"/>
    </xf>
    <xf numFmtId="3" fontId="16" fillId="0" borderId="26" xfId="0" applyNumberFormat="1" applyFont="1" applyBorder="1" applyAlignment="1" applyProtection="1">
      <alignment horizontal="right"/>
      <protection locked="0"/>
    </xf>
    <xf numFmtId="3" fontId="16" fillId="0" borderId="27" xfId="0" applyNumberFormat="1" applyFont="1" applyBorder="1" applyAlignment="1" applyProtection="1">
      <alignment horizontal="right"/>
      <protection locked="0"/>
    </xf>
    <xf numFmtId="3" fontId="16" fillId="0" borderId="29" xfId="0" applyNumberFormat="1" applyFont="1" applyBorder="1" applyAlignment="1" applyProtection="1">
      <alignment horizontal="right"/>
      <protection locked="0"/>
    </xf>
    <xf numFmtId="3" fontId="16" fillId="0" borderId="28" xfId="0" applyNumberFormat="1" applyFont="1" applyBorder="1" applyAlignment="1" applyProtection="1">
      <alignment horizontal="right"/>
      <protection locked="0"/>
    </xf>
    <xf numFmtId="3" fontId="16" fillId="0" borderId="30" xfId="0" applyNumberFormat="1" applyFont="1" applyBorder="1" applyAlignment="1" applyProtection="1">
      <alignment horizontal="right"/>
      <protection locked="0"/>
    </xf>
    <xf numFmtId="3" fontId="16" fillId="0" borderId="31" xfId="0" applyNumberFormat="1" applyFont="1" applyBorder="1" applyAlignment="1" applyProtection="1">
      <alignment horizontal="right"/>
      <protection locked="0"/>
    </xf>
    <xf numFmtId="3" fontId="16" fillId="0" borderId="32" xfId="0" applyNumberFormat="1" applyFont="1" applyBorder="1" applyAlignment="1" applyProtection="1">
      <alignment horizontal="right"/>
      <protection locked="0"/>
    </xf>
    <xf numFmtId="3" fontId="16" fillId="0" borderId="33" xfId="0" applyNumberFormat="1" applyFont="1" applyBorder="1" applyAlignment="1" applyProtection="1">
      <alignment horizontal="right"/>
      <protection locked="0"/>
    </xf>
    <xf numFmtId="3" fontId="16" fillId="0" borderId="34" xfId="0" applyNumberFormat="1" applyFont="1" applyBorder="1" applyAlignment="1" applyProtection="1">
      <alignment horizontal="right"/>
      <protection locked="0"/>
    </xf>
    <xf numFmtId="3" fontId="20" fillId="0" borderId="35" xfId="0" applyNumberFormat="1" applyFont="1" applyBorder="1" applyAlignment="1" applyProtection="1">
      <alignment horizontal="right" wrapText="1"/>
      <protection locked="0"/>
    </xf>
    <xf numFmtId="3" fontId="20" fillId="0" borderId="36" xfId="0" applyNumberFormat="1" applyFont="1" applyBorder="1" applyAlignment="1" applyProtection="1">
      <alignment horizontal="right" wrapText="1"/>
      <protection locked="0"/>
    </xf>
    <xf numFmtId="3" fontId="16" fillId="0" borderId="37" xfId="0" applyNumberFormat="1" applyFont="1" applyBorder="1" applyAlignment="1" applyProtection="1">
      <alignment horizontal="right"/>
      <protection locked="0"/>
    </xf>
    <xf numFmtId="3" fontId="16" fillId="0" borderId="38" xfId="0" applyNumberFormat="1" applyFont="1" applyBorder="1" applyAlignment="1" applyProtection="1">
      <alignment horizontal="right"/>
      <protection locked="0"/>
    </xf>
    <xf numFmtId="3" fontId="19" fillId="0" borderId="39" xfId="0" applyNumberFormat="1" applyFont="1" applyBorder="1" applyAlignment="1" applyProtection="1">
      <alignment horizontal="right"/>
      <protection/>
    </xf>
    <xf numFmtId="3" fontId="19" fillId="0" borderId="40" xfId="0" applyNumberFormat="1" applyFont="1" applyBorder="1" applyAlignment="1" applyProtection="1">
      <alignment horizontal="right"/>
      <protection/>
    </xf>
    <xf numFmtId="3" fontId="19" fillId="0" borderId="41" xfId="0" applyNumberFormat="1" applyFont="1" applyBorder="1" applyAlignment="1" applyProtection="1">
      <alignment horizontal="right"/>
      <protection/>
    </xf>
    <xf numFmtId="3" fontId="18" fillId="0" borderId="2" xfId="0" applyNumberFormat="1" applyFont="1" applyBorder="1" applyProtection="1">
      <protection locked="0"/>
    </xf>
    <xf numFmtId="3" fontId="18" fillId="0" borderId="40" xfId="0" applyNumberFormat="1" applyFont="1" applyBorder="1" applyAlignment="1" applyProtection="1">
      <alignment horizontal="right"/>
      <protection/>
    </xf>
    <xf numFmtId="3" fontId="18" fillId="0" borderId="4" xfId="0" applyNumberFormat="1" applyFont="1" applyBorder="1" applyProtection="1">
      <protection locked="0"/>
    </xf>
    <xf numFmtId="3" fontId="16" fillId="0" borderId="42" xfId="0" applyNumberFormat="1" applyFont="1" applyBorder="1" applyAlignment="1" applyProtection="1">
      <alignment horizontal="right"/>
      <protection locked="0"/>
    </xf>
    <xf numFmtId="3" fontId="16" fillId="0" borderId="43" xfId="0" applyNumberFormat="1" applyFont="1" applyBorder="1" applyAlignment="1" applyProtection="1">
      <alignment horizontal="right"/>
      <protection locked="0"/>
    </xf>
    <xf numFmtId="3" fontId="16" fillId="0" borderId="44" xfId="0" applyNumberFormat="1" applyFont="1" applyBorder="1" applyAlignment="1" applyProtection="1">
      <alignment horizontal="right"/>
      <protection locked="0"/>
    </xf>
    <xf numFmtId="3" fontId="16" fillId="0" borderId="45" xfId="0" applyNumberFormat="1" applyFont="1" applyBorder="1" applyAlignment="1" applyProtection="1">
      <alignment horizontal="right"/>
      <protection locked="0"/>
    </xf>
    <xf numFmtId="3" fontId="16" fillId="0" borderId="46" xfId="0" applyNumberFormat="1" applyFont="1" applyBorder="1" applyAlignment="1" applyProtection="1">
      <alignment horizontal="right"/>
      <protection locked="0"/>
    </xf>
    <xf numFmtId="3" fontId="16" fillId="0" borderId="47" xfId="0" applyNumberFormat="1" applyFont="1" applyBorder="1" applyAlignment="1" applyProtection="1">
      <alignment horizontal="right"/>
      <protection locked="0"/>
    </xf>
    <xf numFmtId="3" fontId="16" fillId="0" borderId="45" xfId="0" applyNumberFormat="1" applyFont="1" applyBorder="1" applyProtection="1">
      <protection locked="0"/>
    </xf>
    <xf numFmtId="3" fontId="16" fillId="0" borderId="46" xfId="0" applyNumberFormat="1" applyFont="1" applyBorder="1" applyProtection="1">
      <protection locked="0"/>
    </xf>
    <xf numFmtId="3" fontId="16" fillId="0" borderId="47" xfId="0" applyNumberFormat="1" applyFont="1" applyBorder="1" applyProtection="1">
      <protection locked="0"/>
    </xf>
    <xf numFmtId="3" fontId="19" fillId="0" borderId="48" xfId="0" applyNumberFormat="1" applyFont="1" applyBorder="1" applyAlignment="1" applyProtection="1">
      <alignment horizontal="right" wrapText="1"/>
      <protection/>
    </xf>
    <xf numFmtId="3" fontId="19" fillId="0" borderId="49" xfId="0" applyNumberFormat="1" applyFont="1" applyBorder="1" applyAlignment="1" applyProtection="1">
      <alignment horizontal="right" wrapText="1"/>
      <protection/>
    </xf>
    <xf numFmtId="3" fontId="19" fillId="0" borderId="50" xfId="0" applyNumberFormat="1" applyFont="1" applyBorder="1" applyAlignment="1" applyProtection="1">
      <alignment horizontal="right" wrapText="1"/>
      <protection/>
    </xf>
    <xf numFmtId="3" fontId="16" fillId="0" borderId="48" xfId="0" applyNumberFormat="1" applyFont="1" applyBorder="1" applyAlignment="1" applyProtection="1">
      <alignment horizontal="right" wrapText="1"/>
      <protection locked="0"/>
    </xf>
    <xf numFmtId="3" fontId="16" fillId="0" borderId="49" xfId="0" applyNumberFormat="1" applyFont="1" applyBorder="1" applyAlignment="1" applyProtection="1">
      <alignment horizontal="right" wrapText="1"/>
      <protection locked="0"/>
    </xf>
    <xf numFmtId="3" fontId="6" fillId="0" borderId="45" xfId="0" applyNumberFormat="1" applyFont="1" applyBorder="1" applyProtection="1">
      <protection locked="0"/>
    </xf>
    <xf numFmtId="3" fontId="6" fillId="0" borderId="46" xfId="0" applyNumberFormat="1" applyFont="1" applyBorder="1" applyProtection="1">
      <protection locked="0"/>
    </xf>
    <xf numFmtId="3" fontId="6" fillId="0" borderId="47" xfId="0" applyNumberFormat="1" applyFont="1" applyBorder="1" applyProtection="1">
      <protection locked="0"/>
    </xf>
    <xf numFmtId="3" fontId="16" fillId="0" borderId="51" xfId="0" applyNumberFormat="1" applyFont="1" applyBorder="1" applyAlignment="1" applyProtection="1">
      <alignment horizontal="right"/>
      <protection locked="0"/>
    </xf>
    <xf numFmtId="3" fontId="16" fillId="0" borderId="52" xfId="0" applyNumberFormat="1" applyFont="1" applyBorder="1" applyAlignment="1" applyProtection="1">
      <alignment horizontal="right"/>
      <protection locked="0"/>
    </xf>
    <xf numFmtId="3" fontId="16" fillId="0" borderId="53"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xf>
    <xf numFmtId="3" fontId="19" fillId="0" borderId="53"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locked="0"/>
    </xf>
    <xf numFmtId="3" fontId="19" fillId="0" borderId="53" xfId="0" applyNumberFormat="1" applyFont="1" applyBorder="1" applyAlignment="1" applyProtection="1">
      <alignment horizontal="right"/>
      <protection locked="0"/>
    </xf>
    <xf numFmtId="3" fontId="21" fillId="0" borderId="54" xfId="0" applyNumberFormat="1" applyFont="1" applyBorder="1" applyAlignment="1" applyProtection="1">
      <alignment horizontal="right"/>
      <protection/>
    </xf>
    <xf numFmtId="3" fontId="21" fillId="0" borderId="55" xfId="0" applyNumberFormat="1" applyFont="1" applyBorder="1" applyAlignment="1" applyProtection="1">
      <alignment horizontal="right"/>
      <protection/>
    </xf>
    <xf numFmtId="3" fontId="21" fillId="0" borderId="56" xfId="0" applyNumberFormat="1" applyFont="1" applyBorder="1" applyAlignment="1" applyProtection="1">
      <alignment horizontal="right"/>
      <protection/>
    </xf>
    <xf numFmtId="3" fontId="11" fillId="0" borderId="57" xfId="0" applyNumberFormat="1" applyFont="1" applyBorder="1" applyProtection="1">
      <protection locked="0"/>
    </xf>
    <xf numFmtId="3" fontId="11" fillId="0" borderId="58" xfId="0" applyNumberFormat="1" applyFont="1" applyBorder="1" applyProtection="1">
      <protection locked="0"/>
    </xf>
    <xf numFmtId="3" fontId="11" fillId="0" borderId="59" xfId="0" applyNumberFormat="1" applyFont="1" applyBorder="1" applyProtection="1">
      <protection locked="0"/>
    </xf>
    <xf numFmtId="3" fontId="19" fillId="0" borderId="13" xfId="0" applyNumberFormat="1" applyFont="1" applyBorder="1" applyAlignment="1" applyProtection="1">
      <alignment horizontal="right"/>
      <protection/>
    </xf>
    <xf numFmtId="3" fontId="19" fillId="0" borderId="60" xfId="0" applyNumberFormat="1" applyFont="1" applyBorder="1" applyAlignment="1" applyProtection="1">
      <alignment horizontal="right"/>
      <protection/>
    </xf>
    <xf numFmtId="3" fontId="19" fillId="0" borderId="61" xfId="0" applyNumberFormat="1" applyFont="1" applyBorder="1" applyAlignment="1" applyProtection="1">
      <alignment horizontal="right"/>
      <protection/>
    </xf>
    <xf numFmtId="3" fontId="12" fillId="0" borderId="4" xfId="0" applyNumberFormat="1" applyFont="1" applyBorder="1" applyAlignment="1" applyProtection="1">
      <alignment horizontal="right" vertical="center" wrapText="1"/>
      <protection/>
    </xf>
    <xf numFmtId="3" fontId="19" fillId="0" borderId="4" xfId="0" applyNumberFormat="1" applyFont="1" applyBorder="1" applyAlignment="1" applyProtection="1">
      <alignment horizontal="right"/>
      <protection/>
    </xf>
    <xf numFmtId="3" fontId="12" fillId="0" borderId="2" xfId="0" applyNumberFormat="1" applyFont="1" applyBorder="1" applyAlignment="1" applyProtection="1">
      <alignment horizontal="right" vertical="center" wrapText="1"/>
      <protection/>
    </xf>
    <xf numFmtId="0" fontId="10" fillId="0" borderId="3" xfId="0" applyFont="1" applyBorder="1" applyAlignment="1" applyProtection="1">
      <alignment horizontal="right" vertical="center" wrapText="1"/>
      <protection/>
    </xf>
    <xf numFmtId="0" fontId="10" fillId="0" borderId="12" xfId="0" applyFont="1" applyBorder="1" applyAlignment="1" applyProtection="1">
      <alignment horizontal="right" vertical="center" wrapText="1"/>
      <protection/>
    </xf>
    <xf numFmtId="0" fontId="9" fillId="0" borderId="62" xfId="0" applyFont="1" applyBorder="1" applyAlignment="1" applyProtection="1">
      <alignment horizontal="left" vertical="center" wrapText="1"/>
      <protection/>
    </xf>
    <xf numFmtId="0" fontId="9" fillId="0" borderId="63" xfId="0" applyFont="1" applyBorder="1" applyAlignment="1" applyProtection="1">
      <alignment horizontal="left" vertical="center" wrapText="1"/>
      <protection/>
    </xf>
    <xf numFmtId="0" fontId="10" fillId="0" borderId="64" xfId="0" applyFont="1" applyBorder="1" applyAlignment="1" applyProtection="1">
      <alignment horizontal="right" vertical="center" wrapText="1"/>
      <protection/>
    </xf>
    <xf numFmtId="0" fontId="10" fillId="0" borderId="64" xfId="0" applyFont="1" applyBorder="1" applyAlignment="1" applyProtection="1">
      <alignment horizontal="right" vertical="center"/>
      <protection/>
    </xf>
    <xf numFmtId="0" fontId="10" fillId="0" borderId="11" xfId="0" applyFont="1" applyBorder="1" applyAlignment="1" applyProtection="1">
      <alignment horizontal="right" vertical="center"/>
      <protection/>
    </xf>
    <xf numFmtId="0" fontId="28" fillId="0" borderId="0" xfId="0" applyFont="1" applyBorder="1" applyAlignment="1" applyProtection="1">
      <alignment horizontal="left" vertical="center"/>
      <protection/>
    </xf>
    <xf numFmtId="0" fontId="11" fillId="0" borderId="13" xfId="25" applyFont="1" applyBorder="1" applyAlignment="1" applyProtection="1">
      <alignment horizontal="left" vertical="center"/>
      <protection/>
    </xf>
    <xf numFmtId="0" fontId="11" fillId="0" borderId="14" xfId="25" applyFont="1" applyBorder="1" applyAlignment="1" applyProtection="1">
      <alignment horizontal="left" vertical="center"/>
      <protection/>
    </xf>
    <xf numFmtId="0" fontId="8" fillId="0" borderId="60" xfId="25" applyFont="1" applyBorder="1" applyAlignment="1" applyProtection="1">
      <alignment horizontal="left" vertical="center" wrapText="1"/>
      <protection/>
    </xf>
    <xf numFmtId="0" fontId="8" fillId="0" borderId="61" xfId="25" applyFont="1" applyBorder="1" applyAlignment="1" applyProtection="1">
      <alignment horizontal="left" vertical="center" wrapText="1"/>
      <protection/>
    </xf>
    <xf numFmtId="0" fontId="11" fillId="0" borderId="15" xfId="25" applyFont="1" applyBorder="1" applyAlignment="1" applyProtection="1">
      <alignment horizontal="left" vertical="center"/>
      <protection/>
    </xf>
    <xf numFmtId="0" fontId="8" fillId="0" borderId="65" xfId="25" applyFont="1" applyBorder="1" applyAlignment="1" applyProtection="1">
      <alignment horizontal="left" vertical="center" wrapText="1"/>
      <protection/>
    </xf>
    <xf numFmtId="0" fontId="8" fillId="0" borderId="16" xfId="25" applyFont="1" applyBorder="1" applyAlignment="1" applyProtection="1">
      <alignment horizontal="left" vertical="center" wrapText="1"/>
      <protection/>
    </xf>
    <xf numFmtId="0" fontId="18" fillId="0" borderId="15" xfId="25" applyFont="1" applyBorder="1" applyAlignment="1" applyProtection="1">
      <alignment horizontal="left" vertical="center"/>
      <protection/>
    </xf>
    <xf numFmtId="0" fontId="18" fillId="0" borderId="14" xfId="25" applyFont="1" applyBorder="1" applyAlignment="1" applyProtection="1">
      <alignment horizontal="left" vertical="center" wrapText="1"/>
      <protection/>
    </xf>
    <xf numFmtId="0" fontId="18" fillId="0" borderId="14" xfId="25" applyFont="1" applyBorder="1" applyAlignment="1" applyProtection="1">
      <alignment horizontal="left" vertical="center"/>
      <protection/>
    </xf>
    <xf numFmtId="0" fontId="11" fillId="0" borderId="14" xfId="25" applyFont="1" applyBorder="1" applyAlignment="1" applyProtection="1">
      <alignment horizontal="left" vertical="center" wrapText="1"/>
      <protection/>
    </xf>
    <xf numFmtId="0" fontId="8" fillId="0" borderId="66" xfId="25" applyFont="1" applyBorder="1" applyAlignment="1" applyProtection="1">
      <alignment horizontal="left" vertical="center" wrapText="1"/>
      <protection/>
    </xf>
    <xf numFmtId="0" fontId="8" fillId="0" borderId="67" xfId="25" applyFont="1" applyBorder="1" applyAlignment="1" applyProtection="1">
      <alignment horizontal="left" vertical="center" wrapText="1"/>
      <protection/>
    </xf>
    <xf numFmtId="3" fontId="19" fillId="0" borderId="68" xfId="0" applyNumberFormat="1" applyFont="1" applyBorder="1" applyAlignment="1" applyProtection="1">
      <alignment horizontal="right" wrapText="1"/>
      <protection/>
    </xf>
    <xf numFmtId="3" fontId="19" fillId="0" borderId="69" xfId="0" applyNumberFormat="1" applyFont="1" applyBorder="1" applyAlignment="1" applyProtection="1">
      <alignment horizontal="right" wrapText="1"/>
      <protection/>
    </xf>
    <xf numFmtId="3" fontId="19" fillId="0" borderId="70" xfId="0" applyNumberFormat="1" applyFont="1" applyBorder="1" applyAlignment="1" applyProtection="1">
      <alignment horizontal="right" wrapText="1"/>
      <protection/>
    </xf>
    <xf numFmtId="0" fontId="18" fillId="0" borderId="17" xfId="25" applyFont="1" applyBorder="1" applyAlignment="1" applyProtection="1">
      <alignment horizontal="left" vertical="center"/>
      <protection/>
    </xf>
    <xf numFmtId="0" fontId="8" fillId="0" borderId="71" xfId="25" applyFont="1" applyBorder="1" applyAlignment="1" applyProtection="1">
      <alignment horizontal="left" vertical="center" wrapText="1"/>
      <protection/>
    </xf>
    <xf numFmtId="3" fontId="16" fillId="0" borderId="22" xfId="0" applyNumberFormat="1" applyFont="1" applyBorder="1" applyAlignment="1" applyProtection="1">
      <alignment horizontal="right"/>
      <protection locked="0"/>
    </xf>
    <xf numFmtId="3" fontId="16" fillId="0" borderId="23" xfId="0" applyNumberFormat="1" applyFont="1" applyBorder="1" applyAlignment="1" applyProtection="1">
      <alignment horizontal="right"/>
      <protection locked="0"/>
    </xf>
    <xf numFmtId="3" fontId="16" fillId="0" borderId="24" xfId="0" applyNumberFormat="1" applyFont="1" applyBorder="1" applyAlignment="1" applyProtection="1">
      <alignment horizontal="right"/>
      <protection locked="0"/>
    </xf>
    <xf numFmtId="0" fontId="8" fillId="0" borderId="14" xfId="25" applyFont="1" applyBorder="1" applyAlignment="1" applyProtection="1">
      <alignment horizontal="left" vertical="center" wrapText="1"/>
      <protection/>
    </xf>
    <xf numFmtId="3" fontId="16" fillId="0" borderId="25" xfId="0" applyNumberFormat="1" applyFont="1" applyBorder="1" applyProtection="1">
      <protection locked="0"/>
    </xf>
    <xf numFmtId="3" fontId="16" fillId="0" borderId="27" xfId="0" applyNumberFormat="1" applyFont="1" applyBorder="1" applyProtection="1">
      <protection locked="0"/>
    </xf>
    <xf numFmtId="3" fontId="16" fillId="0" borderId="28" xfId="0" applyNumberFormat="1" applyFont="1" applyBorder="1" applyProtection="1">
      <protection locked="0"/>
    </xf>
    <xf numFmtId="3" fontId="27" fillId="0" borderId="28" xfId="0" applyNumberFormat="1" applyFont="1" applyBorder="1" applyAlignment="1" applyProtection="1">
      <alignment horizontal="right"/>
      <protection locked="0"/>
    </xf>
    <xf numFmtId="3" fontId="6" fillId="0" borderId="25" xfId="0" applyNumberFormat="1" applyFont="1" applyBorder="1" applyProtection="1">
      <protection locked="0"/>
    </xf>
    <xf numFmtId="3" fontId="6" fillId="0" borderId="27" xfId="0" applyNumberFormat="1" applyFont="1" applyBorder="1" applyProtection="1">
      <protection locked="0"/>
    </xf>
    <xf numFmtId="3" fontId="6" fillId="0" borderId="28" xfId="0" applyNumberFormat="1" applyFont="1" applyBorder="1" applyProtection="1">
      <protection locked="0"/>
    </xf>
    <xf numFmtId="3" fontId="19" fillId="0" borderId="27" xfId="0" applyNumberFormat="1" applyFont="1" applyBorder="1" applyAlignment="1" applyProtection="1">
      <alignment horizontal="right"/>
      <protection/>
    </xf>
    <xf numFmtId="3" fontId="19" fillId="0" borderId="28" xfId="0" applyNumberFormat="1" applyFont="1" applyBorder="1" applyAlignment="1" applyProtection="1">
      <alignment horizontal="right"/>
      <protection/>
    </xf>
    <xf numFmtId="3" fontId="19" fillId="0" borderId="25" xfId="0" applyNumberFormat="1" applyFont="1" applyBorder="1" applyAlignment="1" applyProtection="1">
      <alignment horizontal="right"/>
      <protection/>
    </xf>
    <xf numFmtId="0" fontId="11" fillId="0" borderId="14" xfId="25" applyFont="1" applyBorder="1" applyAlignment="1" applyProtection="1">
      <alignment horizontal="left" vertical="top" wrapText="1"/>
      <protection/>
    </xf>
    <xf numFmtId="0" fontId="8" fillId="0" borderId="65" xfId="25" applyFont="1" applyBorder="1" applyAlignment="1" applyProtection="1">
      <alignment horizontal="left" vertical="top" wrapText="1"/>
      <protection/>
    </xf>
    <xf numFmtId="0" fontId="8" fillId="0" borderId="14" xfId="25" applyFont="1" applyBorder="1" applyAlignment="1" applyProtection="1">
      <alignment horizontal="left" vertical="top" wrapText="1"/>
      <protection/>
    </xf>
    <xf numFmtId="0" fontId="18" fillId="0" borderId="14" xfId="25" applyFont="1" applyBorder="1" applyAlignment="1" applyProtection="1">
      <alignment horizontal="left" vertical="top" wrapText="1"/>
      <protection/>
    </xf>
    <xf numFmtId="3" fontId="19" fillId="0" borderId="25" xfId="0" applyNumberFormat="1" applyFont="1" applyBorder="1" applyAlignment="1" applyProtection="1">
      <alignment horizontal="right"/>
      <protection locked="0"/>
    </xf>
    <xf numFmtId="3" fontId="19" fillId="0" borderId="27" xfId="0" applyNumberFormat="1" applyFont="1" applyBorder="1" applyAlignment="1" applyProtection="1">
      <alignment horizontal="right"/>
      <protection locked="0"/>
    </xf>
    <xf numFmtId="3" fontId="19" fillId="0" borderId="28" xfId="0" applyNumberFormat="1" applyFont="1" applyBorder="1" applyAlignment="1" applyProtection="1">
      <alignment horizontal="right"/>
      <protection locked="0"/>
    </xf>
    <xf numFmtId="3" fontId="21" fillId="0" borderId="25" xfId="0" applyNumberFormat="1" applyFont="1" applyBorder="1" applyAlignment="1" applyProtection="1">
      <alignment horizontal="right"/>
      <protection/>
    </xf>
    <xf numFmtId="3" fontId="21" fillId="0" borderId="27" xfId="0" applyNumberFormat="1" applyFont="1" applyBorder="1" applyAlignment="1" applyProtection="1">
      <alignment horizontal="right"/>
      <protection/>
    </xf>
    <xf numFmtId="3" fontId="21" fillId="0" borderId="28" xfId="0" applyNumberFormat="1" applyFont="1" applyBorder="1" applyAlignment="1" applyProtection="1">
      <alignment horizontal="right"/>
      <protection/>
    </xf>
    <xf numFmtId="0" fontId="11" fillId="0" borderId="17" xfId="25" applyFont="1" applyBorder="1" applyAlignment="1" applyProtection="1">
      <alignment horizontal="left" vertical="center"/>
      <protection/>
    </xf>
    <xf numFmtId="3" fontId="11" fillId="0" borderId="5" xfId="0" applyNumberFormat="1" applyFont="1" applyBorder="1" applyProtection="1">
      <protection locked="0"/>
    </xf>
    <xf numFmtId="3" fontId="11" fillId="0" borderId="6" xfId="0" applyNumberFormat="1" applyFont="1" applyBorder="1" applyProtection="1">
      <protection locked="0"/>
    </xf>
    <xf numFmtId="3" fontId="11" fillId="0" borderId="8" xfId="0" applyNumberFormat="1" applyFont="1" applyBorder="1" applyProtection="1">
      <protection locked="0"/>
    </xf>
    <xf numFmtId="0" fontId="10" fillId="0" borderId="72" xfId="0" applyFont="1" applyBorder="1" applyAlignment="1" applyProtection="1">
      <alignment horizontal="center" vertical="center" wrapText="1"/>
      <protection/>
    </xf>
    <xf numFmtId="0" fontId="10" fillId="0" borderId="73" xfId="0" applyFont="1" applyBorder="1" applyAlignment="1" applyProtection="1">
      <alignment horizontal="center" vertical="center" wrapText="1"/>
      <protection/>
    </xf>
    <xf numFmtId="0" fontId="10" fillId="0" borderId="74" xfId="0" applyFont="1" applyBorder="1" applyAlignment="1" applyProtection="1">
      <alignment horizontal="center" vertical="center"/>
      <protection/>
    </xf>
    <xf numFmtId="0" fontId="10" fillId="0" borderId="20" xfId="0" applyFont="1" applyBorder="1" applyAlignment="1" applyProtection="1">
      <alignment horizontal="center" vertical="center"/>
      <protection/>
    </xf>
    <xf numFmtId="0" fontId="10" fillId="0" borderId="21" xfId="0" applyFont="1" applyBorder="1" applyAlignment="1" applyProtection="1">
      <alignment horizontal="center" vertical="center"/>
      <protection/>
    </xf>
    <xf numFmtId="0" fontId="10" fillId="0" borderId="10" xfId="0" applyFont="1" applyBorder="1" applyAlignment="1" applyProtection="1">
      <alignment horizontal="right" vertical="center" wrapText="1"/>
      <protection/>
    </xf>
    <xf numFmtId="0" fontId="10" fillId="0" borderId="75" xfId="0" applyFont="1" applyBorder="1" applyAlignment="1" applyProtection="1">
      <alignment horizontal="right" vertical="center" wrapText="1"/>
      <protection/>
    </xf>
    <xf numFmtId="0" fontId="10" fillId="0" borderId="76" xfId="0" applyFont="1" applyBorder="1" applyAlignment="1" applyProtection="1">
      <alignment horizontal="center" vertical="center"/>
      <protection/>
    </xf>
    <xf numFmtId="0" fontId="10" fillId="0" borderId="10" xfId="0" applyFont="1" applyBorder="1" applyAlignment="1" applyProtection="1">
      <alignment horizontal="center" vertical="center"/>
      <protection/>
    </xf>
    <xf numFmtId="0" fontId="12" fillId="0" borderId="0" xfId="0" applyFont="1" applyBorder="1" applyAlignment="1" applyProtection="1">
      <alignment horizontal="center" vertical="center" wrapText="1"/>
      <protection/>
    </xf>
    <xf numFmtId="0" fontId="12" fillId="0" borderId="77" xfId="0" applyFont="1" applyBorder="1" applyAlignment="1" applyProtection="1">
      <alignment horizontal="center" vertical="center" wrapText="1"/>
      <protection/>
    </xf>
    <xf numFmtId="0" fontId="10" fillId="0" borderId="11" xfId="0" applyFont="1" applyBorder="1" applyAlignment="1" applyProtection="1">
      <alignment horizontal="right" vertical="center" wrapText="1"/>
      <protection/>
    </xf>
    <xf numFmtId="0" fontId="10" fillId="0" borderId="78" xfId="0" applyFont="1" applyBorder="1" applyAlignment="1" applyProtection="1">
      <alignment horizontal="right" vertical="center" wrapText="1"/>
      <protection/>
    </xf>
    <xf numFmtId="0" fontId="10" fillId="0" borderId="74" xfId="0" applyFont="1" applyBorder="1" applyAlignment="1" applyProtection="1">
      <alignment horizontal="center" vertical="center" wrapText="1"/>
      <protection/>
    </xf>
    <xf numFmtId="0" fontId="0" fillId="0" borderId="20" xfId="0" applyBorder="1" applyAlignment="1">
      <alignment vertical="center"/>
    </xf>
    <xf numFmtId="0" fontId="0" fillId="0" borderId="21" xfId="0" applyBorder="1" applyAlignment="1">
      <alignment vertical="center"/>
    </xf>
    <xf numFmtId="0" fontId="8" fillId="0" borderId="0" xfId="0" applyFont="1" applyBorder="1" applyAlignment="1" applyProtection="1" quotePrefix="1">
      <alignment horizontal="left" vertical="top" wrapText="1"/>
      <protection/>
    </xf>
    <xf numFmtId="0" fontId="10" fillId="0" borderId="11" xfId="0" applyFont="1" applyBorder="1" applyAlignment="1" applyProtection="1">
      <alignment horizontal="center" vertical="center"/>
      <protection/>
    </xf>
    <xf numFmtId="0" fontId="10" fillId="0" borderId="12" xfId="0" applyFont="1" applyBorder="1" applyAlignment="1" applyProtection="1">
      <alignment horizontal="center" vertical="center"/>
      <protection/>
    </xf>
    <xf numFmtId="0" fontId="10" fillId="0" borderId="78" xfId="0" applyFont="1" applyBorder="1" applyAlignment="1" applyProtection="1">
      <alignment horizontal="center" vertical="center"/>
      <protection/>
    </xf>
    <xf numFmtId="0" fontId="22" fillId="0" borderId="0" xfId="0" applyFont="1" applyBorder="1" applyAlignment="1" applyProtection="1">
      <alignment horizontal="center" vertical="center" wrapText="1"/>
      <protection/>
    </xf>
    <xf numFmtId="0" fontId="12" fillId="0" borderId="79" xfId="0" applyFont="1" applyBorder="1" applyAlignment="1" applyProtection="1">
      <alignment horizontal="center" vertical="center" wrapText="1"/>
      <protection/>
    </xf>
    <xf numFmtId="0" fontId="12" fillId="0" borderId="80" xfId="0" applyFont="1" applyBorder="1" applyAlignment="1" applyProtection="1">
      <alignment horizontal="center" vertical="center" wrapText="1"/>
      <protection/>
    </xf>
    <xf numFmtId="0" fontId="12" fillId="0" borderId="81" xfId="0" applyFont="1" applyBorder="1" applyAlignment="1" applyProtection="1">
      <alignment horizontal="center" vertical="center" wrapText="1"/>
      <protection/>
    </xf>
    <xf numFmtId="0" fontId="12" fillId="0" borderId="82" xfId="0" applyFont="1" applyBorder="1" applyAlignment="1" applyProtection="1">
      <alignment horizontal="center" vertical="center" wrapText="1"/>
      <protection/>
    </xf>
    <xf numFmtId="0" fontId="9" fillId="0" borderId="64" xfId="0" applyFont="1" applyBorder="1" applyAlignment="1" applyProtection="1" quotePrefix="1">
      <alignment horizontal="left" vertical="top" wrapText="1"/>
      <protection/>
    </xf>
    <xf numFmtId="0" fontId="9" fillId="0" borderId="0" xfId="0" applyFont="1" applyBorder="1" applyAlignment="1" applyProtection="1" quotePrefix="1">
      <alignment horizontal="left" vertical="top" wrapText="1"/>
      <protection/>
    </xf>
    <xf numFmtId="0" fontId="12" fillId="0" borderId="83" xfId="0" applyFont="1" applyBorder="1" applyAlignment="1" applyProtection="1">
      <alignment horizontal="center" vertical="center" wrapText="1"/>
      <protection/>
    </xf>
    <xf numFmtId="0" fontId="12" fillId="0" borderId="84" xfId="0" applyFont="1" applyBorder="1" applyAlignment="1" applyProtection="1">
      <alignment horizontal="center" vertical="center" wrapText="1"/>
      <protection/>
    </xf>
    <xf numFmtId="0" fontId="0" fillId="0" borderId="20" xfId="0" applyBorder="1" applyAlignment="1">
      <alignment horizontal="center" vertical="center"/>
    </xf>
    <xf numFmtId="0" fontId="0" fillId="0" borderId="21" xfId="0" applyBorder="1" applyAlignment="1">
      <alignment horizontal="center" vertical="center"/>
    </xf>
    <xf numFmtId="0" fontId="10" fillId="0" borderId="72" xfId="0" applyNumberFormat="1" applyFont="1" applyBorder="1" applyAlignment="1" applyProtection="1">
      <alignment horizontal="center" vertical="center" wrapText="1"/>
      <protection/>
    </xf>
    <xf numFmtId="0" fontId="10" fillId="0" borderId="73" xfId="0" applyNumberFormat="1" applyFont="1" applyBorder="1" applyAlignment="1" applyProtection="1">
      <alignment horizontal="center" vertical="center" wrapText="1"/>
      <protection/>
    </xf>
    <xf numFmtId="0" fontId="4" fillId="0" borderId="0" xfId="0" applyFont="1" applyBorder="1" applyAlignment="1" applyProtection="1">
      <alignment horizontal="left" vertical="center" wrapText="1"/>
      <protection/>
    </xf>
    <xf numFmtId="0" fontId="5" fillId="0" borderId="0" xfId="0" applyFont="1" applyBorder="1" applyAlignment="1" applyProtection="1">
      <alignment horizontal="left" vertical="center" wrapText="1"/>
      <protection/>
    </xf>
    <xf numFmtId="0" fontId="11" fillId="0" borderId="65" xfId="25" applyFont="1" applyBorder="1" applyAlignment="1" applyProtection="1">
      <alignment horizontal="left" vertical="center"/>
      <protection/>
    </xf>
    <xf numFmtId="0" fontId="8" fillId="0" borderId="85" xfId="25" applyFont="1" applyBorder="1" applyAlignment="1" applyProtection="1">
      <alignment horizontal="left" vertical="center" wrapText="1"/>
      <protection/>
    </xf>
    <xf numFmtId="0" fontId="8" fillId="0" borderId="86" xfId="25" applyFont="1" applyBorder="1" applyAlignment="1" applyProtection="1">
      <alignment horizontal="left" vertical="center" wrapText="1"/>
      <protection/>
    </xf>
    <xf numFmtId="0" fontId="8" fillId="0" borderId="87" xfId="25" applyFont="1" applyBorder="1" applyAlignment="1" applyProtection="1">
      <alignment horizontal="left" vertical="center" wrapText="1"/>
      <protection/>
    </xf>
    <xf numFmtId="0" fontId="8" fillId="0" borderId="32" xfId="25" applyFont="1" applyBorder="1" applyAlignment="1" applyProtection="1">
      <alignment horizontal="left" vertical="center" wrapText="1"/>
      <protection/>
    </xf>
    <xf numFmtId="0" fontId="8" fillId="0" borderId="27" xfId="25" applyFont="1" applyBorder="1" applyAlignment="1" applyProtection="1">
      <alignment horizontal="left" vertical="center" wrapText="1"/>
      <protection/>
    </xf>
    <xf numFmtId="0" fontId="8" fillId="0" borderId="23" xfId="25" applyFont="1" applyBorder="1" applyAlignment="1" applyProtection="1">
      <alignment horizontal="left" vertical="center" wrapText="1"/>
      <protection/>
    </xf>
    <xf numFmtId="0" fontId="8" fillId="0" borderId="88" xfId="25" applyFont="1" applyBorder="1" applyAlignment="1" applyProtection="1">
      <alignment horizontal="left" vertical="center" wrapText="1"/>
      <protection/>
    </xf>
    <xf numFmtId="0" fontId="8" fillId="0" borderId="89" xfId="25" applyFont="1" applyBorder="1" applyAlignment="1" applyProtection="1">
      <alignment horizontal="left" vertical="center" wrapText="1"/>
      <protection/>
    </xf>
    <xf numFmtId="0" fontId="8" fillId="0" borderId="90" xfId="25" applyFont="1" applyBorder="1" applyAlignment="1" applyProtection="1">
      <alignment horizontal="left" vertical="center" wrapText="1"/>
      <protection/>
    </xf>
    <xf numFmtId="0" fontId="8" fillId="0" borderId="34" xfId="25" applyFont="1" applyBorder="1" applyAlignment="1" applyProtection="1">
      <alignment horizontal="left" vertical="center" wrapText="1"/>
      <protection/>
    </xf>
    <xf numFmtId="0" fontId="8" fillId="0" borderId="28" xfId="25" applyFont="1" applyBorder="1" applyAlignment="1" applyProtection="1">
      <alignment horizontal="left" vertical="center" wrapText="1"/>
      <protection/>
    </xf>
    <xf numFmtId="0" fontId="8" fillId="0" borderId="24" xfId="25" applyFont="1" applyBorder="1" applyAlignment="1" applyProtection="1">
      <alignment horizontal="left" vertical="center" wrapText="1"/>
      <protection/>
    </xf>
    <xf numFmtId="3" fontId="16" fillId="0" borderId="91" xfId="0" applyNumberFormat="1" applyFont="1" applyBorder="1" applyAlignment="1" applyProtection="1">
      <alignment horizontal="right" wrapText="1"/>
      <protection/>
    </xf>
    <xf numFmtId="3" fontId="16" fillId="0" borderId="13" xfId="0" applyNumberFormat="1" applyFont="1" applyBorder="1" applyAlignment="1" applyProtection="1">
      <alignment horizontal="right" wrapText="1"/>
      <protection/>
    </xf>
    <xf numFmtId="3" fontId="16" fillId="0" borderId="92" xfId="0" applyNumberFormat="1" applyFont="1" applyBorder="1" applyAlignment="1" applyProtection="1">
      <alignment horizontal="right" wrapText="1"/>
      <protection/>
    </xf>
    <xf numFmtId="3" fontId="16" fillId="0" borderId="93" xfId="0" applyNumberFormat="1" applyFont="1" applyBorder="1" applyAlignment="1" applyProtection="1">
      <alignment horizontal="right" wrapText="1"/>
      <protection/>
    </xf>
    <xf numFmtId="3" fontId="16" fillId="0" borderId="94" xfId="0" applyNumberFormat="1" applyFont="1" applyBorder="1" applyAlignment="1" applyProtection="1">
      <alignment horizontal="right" wrapText="1"/>
      <protection/>
    </xf>
    <xf numFmtId="3" fontId="16" fillId="0" borderId="60" xfId="0" applyNumberFormat="1" applyFont="1" applyBorder="1" applyAlignment="1" applyProtection="1">
      <alignment horizontal="right" wrapText="1"/>
      <protection/>
    </xf>
    <xf numFmtId="3" fontId="16" fillId="0" borderId="87" xfId="0" applyNumberFormat="1" applyFont="1" applyBorder="1" applyAlignment="1" applyProtection="1">
      <alignment horizontal="right" wrapText="1"/>
      <protection/>
    </xf>
    <xf numFmtId="3" fontId="16" fillId="0" borderId="86" xfId="0" applyNumberFormat="1" applyFont="1" applyBorder="1" applyAlignment="1" applyProtection="1">
      <alignment horizontal="right" wrapText="1"/>
      <protection/>
    </xf>
    <xf numFmtId="3" fontId="20" fillId="0" borderId="87" xfId="0" applyNumberFormat="1" applyFont="1" applyBorder="1" applyAlignment="1" applyProtection="1">
      <alignment horizontal="right" wrapText="1"/>
      <protection/>
    </xf>
    <xf numFmtId="3" fontId="20" fillId="0" borderId="27" xfId="0" applyNumberFormat="1" applyFont="1" applyBorder="1" applyAlignment="1" applyProtection="1">
      <alignment horizontal="right" wrapText="1"/>
      <protection/>
    </xf>
    <xf numFmtId="3" fontId="16" fillId="0" borderId="95" xfId="0" applyNumberFormat="1" applyFont="1" applyBorder="1" applyAlignment="1" applyProtection="1">
      <alignment horizontal="right" wrapText="1"/>
      <protection/>
    </xf>
    <xf numFmtId="3" fontId="16" fillId="0" borderId="61" xfId="0" applyNumberFormat="1" applyFont="1" applyBorder="1" applyAlignment="1" applyProtection="1">
      <alignment horizontal="right" wrapText="1"/>
      <protection/>
    </xf>
    <xf numFmtId="3" fontId="16" fillId="0" borderId="90" xfId="0" applyNumberFormat="1" applyFont="1" applyBorder="1" applyAlignment="1" applyProtection="1">
      <alignment horizontal="right" wrapText="1"/>
      <protection/>
    </xf>
    <xf numFmtId="3" fontId="16" fillId="0" borderId="89" xfId="0" applyNumberFormat="1" applyFont="1" applyBorder="1" applyAlignment="1" applyProtection="1">
      <alignment horizontal="right" wrapText="1"/>
      <protection/>
    </xf>
    <xf numFmtId="3" fontId="20" fillId="0" borderId="90" xfId="0" applyNumberFormat="1" applyFont="1" applyBorder="1" applyAlignment="1" applyProtection="1">
      <alignment horizontal="right" wrapText="1"/>
      <protection/>
    </xf>
    <xf numFmtId="3" fontId="20" fillId="0" borderId="28" xfId="0" applyNumberFormat="1" applyFont="1" applyBorder="1" applyAlignment="1" applyProtection="1">
      <alignment horizontal="right" wrapText="1"/>
      <protection/>
    </xf>
    <xf numFmtId="0" fontId="8" fillId="0" borderId="94" xfId="25" applyFont="1" applyBorder="1" applyAlignment="1" applyProtection="1">
      <alignment horizontal="left" vertical="center" wrapText="1"/>
      <protection/>
    </xf>
    <xf numFmtId="0" fontId="8" fillId="0" borderId="96" xfId="25" applyFont="1" applyBorder="1" applyAlignment="1" applyProtection="1">
      <alignment horizontal="left" vertical="center" wrapText="1"/>
      <protection/>
    </xf>
    <xf numFmtId="0" fontId="8" fillId="0" borderId="95" xfId="25" applyFont="1" applyBorder="1" applyAlignment="1" applyProtection="1">
      <alignment horizontal="left" vertical="center" wrapText="1"/>
      <protection/>
    </xf>
    <xf numFmtId="0" fontId="8" fillId="0" borderId="97" xfId="25" applyFont="1" applyBorder="1" applyAlignment="1" applyProtection="1">
      <alignment horizontal="left" vertical="center" wrapText="1"/>
      <protection/>
    </xf>
    <xf numFmtId="3" fontId="16" fillId="0" borderId="30" xfId="0" applyNumberFormat="1" applyFont="1" applyBorder="1" applyAlignment="1" applyProtection="1">
      <alignment horizontal="right" wrapText="1"/>
      <protection/>
    </xf>
    <xf numFmtId="3" fontId="16" fillId="0" borderId="98" xfId="0" applyNumberFormat="1" applyFont="1" applyBorder="1" applyAlignment="1" applyProtection="1">
      <alignment horizontal="right" wrapText="1"/>
      <protection/>
    </xf>
    <xf numFmtId="3" fontId="20" fillId="0" borderId="94" xfId="0" applyNumberFormat="1" applyFont="1" applyBorder="1" applyAlignment="1" applyProtection="1">
      <alignment horizontal="right" wrapText="1"/>
      <protection/>
    </xf>
    <xf numFmtId="3" fontId="20" fillId="0" borderId="32" xfId="0" applyNumberFormat="1" applyFont="1" applyBorder="1" applyAlignment="1" applyProtection="1">
      <alignment horizontal="right" wrapText="1"/>
      <protection/>
    </xf>
    <xf numFmtId="3" fontId="20" fillId="0" borderId="96" xfId="0" applyNumberFormat="1" applyFont="1" applyBorder="1" applyAlignment="1" applyProtection="1">
      <alignment horizontal="right" wrapText="1"/>
      <protection/>
    </xf>
    <xf numFmtId="3" fontId="16" fillId="0" borderId="32" xfId="0" applyNumberFormat="1" applyFont="1" applyBorder="1" applyAlignment="1" applyProtection="1">
      <alignment horizontal="right" wrapText="1"/>
      <protection/>
    </xf>
    <xf numFmtId="3" fontId="16" fillId="0" borderId="96" xfId="0" applyNumberFormat="1" applyFont="1" applyBorder="1" applyAlignment="1" applyProtection="1">
      <alignment horizontal="right" wrapText="1"/>
      <protection/>
    </xf>
    <xf numFmtId="3" fontId="20" fillId="0" borderId="95" xfId="0" applyNumberFormat="1" applyFont="1" applyBorder="1" applyAlignment="1" applyProtection="1">
      <alignment horizontal="right" wrapText="1"/>
      <protection/>
    </xf>
    <xf numFmtId="3" fontId="20" fillId="0" borderId="34" xfId="0" applyNumberFormat="1" applyFont="1" applyBorder="1" applyAlignment="1" applyProtection="1">
      <alignment horizontal="right" wrapText="1"/>
      <protection/>
    </xf>
    <xf numFmtId="3" fontId="20" fillId="0" borderId="97" xfId="0" applyNumberFormat="1" applyFont="1" applyBorder="1" applyAlignment="1" applyProtection="1">
      <alignment horizontal="right" wrapText="1"/>
      <protection/>
    </xf>
    <xf numFmtId="0" fontId="8" fillId="0" borderId="99" xfId="25" applyFont="1" applyBorder="1" applyAlignment="1" applyProtection="1">
      <alignment horizontal="left" vertical="center" wrapText="1"/>
      <protection/>
    </xf>
    <xf numFmtId="0" fontId="8" fillId="0" borderId="100" xfId="25" applyFont="1" applyBorder="1" applyAlignment="1" applyProtection="1">
      <alignment horizontal="left" vertical="center" wrapText="1"/>
      <protection/>
    </xf>
    <xf numFmtId="3" fontId="16" fillId="0" borderId="101" xfId="0" applyNumberFormat="1" applyFont="1" applyBorder="1" applyAlignment="1" applyProtection="1">
      <alignment horizontal="right" wrapText="1"/>
      <protection/>
    </xf>
    <xf numFmtId="3" fontId="16" fillId="0" borderId="102" xfId="0" applyNumberFormat="1" applyFont="1" applyBorder="1" applyAlignment="1" applyProtection="1">
      <alignment horizontal="right" wrapText="1"/>
      <protection/>
    </xf>
    <xf numFmtId="3" fontId="20" fillId="0" borderId="85" xfId="0" applyNumberFormat="1" applyFont="1" applyBorder="1" applyAlignment="1" applyProtection="1">
      <alignment horizontal="right" wrapText="1"/>
      <protection/>
    </xf>
    <xf numFmtId="3" fontId="20" fillId="0" borderId="99" xfId="0" applyNumberFormat="1" applyFont="1" applyBorder="1" applyAlignment="1" applyProtection="1">
      <alignment horizontal="right" wrapText="1"/>
      <protection/>
    </xf>
    <xf numFmtId="3" fontId="16" fillId="0" borderId="85" xfId="0" applyNumberFormat="1" applyFont="1" applyBorder="1" applyAlignment="1" applyProtection="1">
      <alignment horizontal="right" wrapText="1"/>
      <protection/>
    </xf>
    <xf numFmtId="3" fontId="16" fillId="0" borderId="99" xfId="0" applyNumberFormat="1" applyFont="1" applyBorder="1" applyAlignment="1" applyProtection="1">
      <alignment horizontal="right" wrapText="1"/>
      <protection/>
    </xf>
    <xf numFmtId="3" fontId="20" fillId="0" borderId="88" xfId="0" applyNumberFormat="1" applyFont="1" applyBorder="1" applyAlignment="1" applyProtection="1">
      <alignment horizontal="right" wrapText="1"/>
      <protection/>
    </xf>
    <xf numFmtId="3" fontId="20" fillId="0" borderId="100" xfId="0" applyNumberFormat="1" applyFont="1" applyBorder="1" applyAlignment="1" applyProtection="1">
      <alignment horizontal="right" wrapText="1"/>
      <protection/>
    </xf>
    <xf numFmtId="3" fontId="16" fillId="0" borderId="91" xfId="0" applyNumberFormat="1" applyFont="1" applyBorder="1" applyAlignment="1" applyProtection="1">
      <alignment horizontal="right" wrapText="1"/>
      <protection locked="0"/>
    </xf>
    <xf numFmtId="3" fontId="16" fillId="0" borderId="30" xfId="0" applyNumberFormat="1" applyFont="1" applyBorder="1" applyAlignment="1" applyProtection="1">
      <alignment horizontal="right" wrapText="1"/>
      <protection locked="0"/>
    </xf>
    <xf numFmtId="3" fontId="16" fillId="0" borderId="92" xfId="0" applyNumberFormat="1" applyFont="1" applyBorder="1" applyAlignment="1" applyProtection="1">
      <alignment horizontal="right" wrapText="1"/>
      <protection locked="0"/>
    </xf>
    <xf numFmtId="3" fontId="16" fillId="0" borderId="98" xfId="0" applyNumberFormat="1" applyFont="1" applyBorder="1" applyAlignment="1" applyProtection="1">
      <alignment horizontal="right" wrapText="1"/>
      <protection locked="0"/>
    </xf>
    <xf numFmtId="3" fontId="16" fillId="0" borderId="94" xfId="0" applyNumberFormat="1" applyFont="1" applyBorder="1" applyAlignment="1" applyProtection="1">
      <alignment horizontal="right" wrapText="1"/>
      <protection locked="0"/>
    </xf>
    <xf numFmtId="3" fontId="16" fillId="0" borderId="32" xfId="0" applyNumberFormat="1" applyFont="1" applyBorder="1" applyAlignment="1" applyProtection="1">
      <alignment horizontal="right" wrapText="1"/>
      <protection locked="0"/>
    </xf>
    <xf numFmtId="3" fontId="16" fillId="0" borderId="87" xfId="0" applyNumberFormat="1" applyFont="1" applyBorder="1" applyAlignment="1" applyProtection="1">
      <alignment horizontal="right" wrapText="1"/>
      <protection locked="0"/>
    </xf>
    <xf numFmtId="3" fontId="16" fillId="0" borderId="96" xfId="0" applyNumberFormat="1" applyFont="1" applyBorder="1" applyAlignment="1" applyProtection="1">
      <alignment horizontal="right" wrapText="1"/>
      <protection locked="0"/>
    </xf>
    <xf numFmtId="3" fontId="20" fillId="0" borderId="87" xfId="0" applyNumberFormat="1" applyFont="1" applyBorder="1" applyAlignment="1" applyProtection="1">
      <alignment horizontal="right" wrapText="1"/>
      <protection locked="0"/>
    </xf>
    <xf numFmtId="3" fontId="16" fillId="0" borderId="95" xfId="0" applyNumberFormat="1" applyFont="1" applyBorder="1" applyAlignment="1" applyProtection="1">
      <alignment horizontal="right" wrapText="1"/>
      <protection locked="0"/>
    </xf>
    <xf numFmtId="3" fontId="16" fillId="0" borderId="34" xfId="0" applyNumberFormat="1" applyFont="1" applyBorder="1" applyAlignment="1" applyProtection="1">
      <alignment horizontal="right" wrapText="1"/>
      <protection locked="0"/>
    </xf>
    <xf numFmtId="3" fontId="16" fillId="0" borderId="90" xfId="0" applyNumberFormat="1" applyFont="1" applyBorder="1" applyAlignment="1" applyProtection="1">
      <alignment horizontal="right" wrapText="1"/>
      <protection locked="0"/>
    </xf>
    <xf numFmtId="3" fontId="16" fillId="0" borderId="97" xfId="0" applyNumberFormat="1" applyFont="1" applyBorder="1" applyAlignment="1" applyProtection="1">
      <alignment horizontal="right" wrapText="1"/>
      <protection locked="0"/>
    </xf>
    <xf numFmtId="3" fontId="20" fillId="0" borderId="90" xfId="0" applyNumberFormat="1" applyFont="1" applyBorder="1" applyAlignment="1" applyProtection="1">
      <alignment horizontal="right" wrapText="1"/>
      <protection locked="0"/>
    </xf>
    <xf numFmtId="3" fontId="20" fillId="0" borderId="94" xfId="0" applyNumberFormat="1" applyFont="1" applyBorder="1" applyAlignment="1" applyProtection="1">
      <alignment horizontal="right" wrapText="1"/>
      <protection locked="0"/>
    </xf>
    <xf numFmtId="3" fontId="20" fillId="0" borderId="32" xfId="0" applyNumberFormat="1" applyFont="1" applyBorder="1" applyAlignment="1" applyProtection="1">
      <alignment horizontal="right" wrapText="1"/>
      <protection locked="0"/>
    </xf>
    <xf numFmtId="3" fontId="20" fillId="0" borderId="96" xfId="0" applyNumberFormat="1" applyFont="1" applyBorder="1" applyAlignment="1" applyProtection="1">
      <alignment horizontal="right" wrapText="1"/>
      <protection locked="0"/>
    </xf>
    <xf numFmtId="3" fontId="20" fillId="0" borderId="95" xfId="0" applyNumberFormat="1" applyFont="1" applyBorder="1" applyAlignment="1" applyProtection="1">
      <alignment horizontal="right" wrapText="1"/>
      <protection locked="0"/>
    </xf>
    <xf numFmtId="3" fontId="20" fillId="0" borderId="34" xfId="0" applyNumberFormat="1" applyFont="1" applyBorder="1" applyAlignment="1" applyProtection="1">
      <alignment horizontal="right" wrapText="1"/>
      <protection locked="0"/>
    </xf>
    <xf numFmtId="3" fontId="20" fillId="0" borderId="97" xfId="0" applyNumberFormat="1" applyFont="1" applyBorder="1" applyAlignment="1" applyProtection="1">
      <alignment horizontal="right" wrapText="1"/>
      <protection locked="0"/>
    </xf>
    <xf numFmtId="3" fontId="16" fillId="0" borderId="101" xfId="0" applyNumberFormat="1" applyFont="1" applyBorder="1" applyAlignment="1" applyProtection="1">
      <alignment horizontal="right" wrapText="1"/>
      <protection locked="0"/>
    </xf>
    <xf numFmtId="3" fontId="16" fillId="0" borderId="102" xfId="0" applyNumberFormat="1" applyFont="1" applyBorder="1" applyAlignment="1" applyProtection="1">
      <alignment horizontal="right" wrapText="1"/>
      <protection locked="0"/>
    </xf>
    <xf numFmtId="3" fontId="20" fillId="0" borderId="85" xfId="0" applyNumberFormat="1" applyFont="1" applyBorder="1" applyAlignment="1" applyProtection="1">
      <alignment horizontal="right" wrapText="1"/>
      <protection locked="0"/>
    </xf>
    <xf numFmtId="3" fontId="20" fillId="0" borderId="99" xfId="0" applyNumberFormat="1" applyFont="1" applyBorder="1" applyAlignment="1" applyProtection="1">
      <alignment horizontal="right" wrapText="1"/>
      <protection locked="0"/>
    </xf>
    <xf numFmtId="3" fontId="16" fillId="0" borderId="85" xfId="0" applyNumberFormat="1" applyFont="1" applyBorder="1" applyAlignment="1" applyProtection="1">
      <alignment horizontal="right" wrapText="1"/>
      <protection locked="0"/>
    </xf>
    <xf numFmtId="3" fontId="16" fillId="0" borderId="99" xfId="0" applyNumberFormat="1" applyFont="1" applyBorder="1" applyAlignment="1" applyProtection="1">
      <alignment horizontal="right" wrapText="1"/>
      <protection locked="0"/>
    </xf>
    <xf numFmtId="3" fontId="20" fillId="0" borderId="88" xfId="0" applyNumberFormat="1" applyFont="1" applyBorder="1" applyAlignment="1" applyProtection="1">
      <alignment horizontal="right" wrapText="1"/>
      <protection locked="0"/>
    </xf>
    <xf numFmtId="3" fontId="20" fillId="0" borderId="100" xfId="0" applyNumberFormat="1" applyFont="1" applyBorder="1" applyAlignment="1" applyProtection="1">
      <alignment horizontal="right" wrapText="1"/>
      <protection locked="0"/>
    </xf>
    <xf numFmtId="0" fontId="8" fillId="0" borderId="103" xfId="25" applyFont="1" applyBorder="1" applyAlignment="1" applyProtection="1">
      <alignment horizontal="left" vertical="center" wrapText="1"/>
      <protection/>
    </xf>
    <xf numFmtId="0" fontId="8" fillId="0" borderId="104" xfId="25" applyFont="1" applyBorder="1" applyAlignment="1" applyProtection="1">
      <alignment horizontal="left" vertical="center" wrapText="1"/>
      <protection/>
    </xf>
    <xf numFmtId="3" fontId="20" fillId="0" borderId="91" xfId="0" applyNumberFormat="1" applyFont="1" applyBorder="1" applyAlignment="1" applyProtection="1">
      <alignment horizontal="right" wrapText="1"/>
      <protection locked="0"/>
    </xf>
    <xf numFmtId="3" fontId="20" fillId="0" borderId="30" xfId="0" applyNumberFormat="1" applyFont="1" applyBorder="1" applyAlignment="1" applyProtection="1">
      <alignment horizontal="right" wrapText="1"/>
      <protection locked="0"/>
    </xf>
    <xf numFmtId="3" fontId="20" fillId="0" borderId="92" xfId="0" applyNumberFormat="1" applyFont="1" applyBorder="1" applyAlignment="1" applyProtection="1">
      <alignment horizontal="right" wrapText="1"/>
      <protection locked="0"/>
    </xf>
    <xf numFmtId="3" fontId="20" fillId="0" borderId="98" xfId="0" applyNumberFormat="1" applyFont="1" applyBorder="1" applyAlignment="1" applyProtection="1">
      <alignment horizontal="right" wrapText="1"/>
      <protection locked="0"/>
    </xf>
    <xf numFmtId="3" fontId="20" fillId="0" borderId="101" xfId="0" applyNumberFormat="1" applyFont="1" applyBorder="1" applyAlignment="1" applyProtection="1">
      <alignment horizontal="right" wrapText="1"/>
      <protection locked="0"/>
    </xf>
    <xf numFmtId="3" fontId="20" fillId="0" borderId="102" xfId="0" applyNumberFormat="1" applyFont="1" applyBorder="1" applyAlignment="1" applyProtection="1">
      <alignment horizontal="right" wrapText="1"/>
      <protection locked="0"/>
    </xf>
    <xf numFmtId="0" fontId="11" fillId="0" borderId="65" xfId="25" applyFont="1" applyBorder="1" applyAlignment="1" applyProtection="1">
      <alignment horizontal="left" vertical="center" wrapText="1"/>
      <protection/>
    </xf>
    <xf numFmtId="3" fontId="16" fillId="0" borderId="91" xfId="0" applyNumberFormat="1" applyFont="1" applyBorder="1" applyAlignment="1" applyProtection="1">
      <alignment horizontal="right"/>
      <protection locked="0"/>
    </xf>
    <xf numFmtId="3" fontId="16" fillId="0" borderId="92" xfId="0" applyNumberFormat="1" applyFont="1" applyBorder="1" applyAlignment="1" applyProtection="1">
      <alignment horizontal="right"/>
      <protection locked="0"/>
    </xf>
    <xf numFmtId="3" fontId="16" fillId="0" borderId="98" xfId="0" applyNumberFormat="1" applyFont="1" applyBorder="1" applyAlignment="1" applyProtection="1">
      <alignment horizontal="right"/>
      <protection locked="0"/>
    </xf>
    <xf numFmtId="3" fontId="16" fillId="0" borderId="94" xfId="0" applyNumberFormat="1" applyFont="1" applyBorder="1" applyAlignment="1" applyProtection="1">
      <alignment horizontal="right"/>
      <protection locked="0"/>
    </xf>
    <xf numFmtId="3" fontId="16" fillId="0" borderId="87" xfId="0" applyNumberFormat="1" applyFont="1" applyBorder="1" applyAlignment="1" applyProtection="1">
      <alignment horizontal="right"/>
      <protection locked="0"/>
    </xf>
    <xf numFmtId="3" fontId="16" fillId="0" borderId="96" xfId="0" applyNumberFormat="1" applyFont="1" applyBorder="1" applyAlignment="1" applyProtection="1">
      <alignment horizontal="right"/>
      <protection locked="0"/>
    </xf>
    <xf numFmtId="3" fontId="20" fillId="0" borderId="87" xfId="0" applyNumberFormat="1" applyFont="1" applyBorder="1" applyAlignment="1" applyProtection="1">
      <alignment horizontal="right"/>
      <protection locked="0"/>
    </xf>
    <xf numFmtId="3" fontId="20" fillId="0" borderId="27" xfId="0" applyNumberFormat="1" applyFont="1" applyBorder="1" applyAlignment="1" applyProtection="1">
      <alignment horizontal="right"/>
      <protection locked="0"/>
    </xf>
    <xf numFmtId="3" fontId="16" fillId="0" borderId="95" xfId="0" applyNumberFormat="1" applyFont="1" applyBorder="1" applyAlignment="1" applyProtection="1">
      <alignment horizontal="right"/>
      <protection locked="0"/>
    </xf>
    <xf numFmtId="3" fontId="16" fillId="0" borderId="90" xfId="0" applyNumberFormat="1" applyFont="1" applyBorder="1" applyAlignment="1" applyProtection="1">
      <alignment horizontal="right"/>
      <protection locked="0"/>
    </xf>
    <xf numFmtId="3" fontId="16" fillId="0" borderId="97" xfId="0" applyNumberFormat="1" applyFont="1" applyBorder="1" applyAlignment="1" applyProtection="1">
      <alignment horizontal="right"/>
      <protection locked="0"/>
    </xf>
    <xf numFmtId="3" fontId="20" fillId="0" borderId="90" xfId="0" applyNumberFormat="1" applyFont="1" applyBorder="1" applyAlignment="1" applyProtection="1">
      <alignment horizontal="right"/>
      <protection locked="0"/>
    </xf>
    <xf numFmtId="3" fontId="20" fillId="0" borderId="28" xfId="0" applyNumberFormat="1" applyFont="1" applyBorder="1" applyAlignment="1" applyProtection="1">
      <alignment horizontal="right"/>
      <protection locked="0"/>
    </xf>
    <xf numFmtId="3" fontId="20" fillId="0" borderId="94" xfId="0" applyNumberFormat="1" applyFont="1" applyBorder="1" applyAlignment="1" applyProtection="1">
      <alignment horizontal="right"/>
      <protection locked="0"/>
    </xf>
    <xf numFmtId="3" fontId="20" fillId="0" borderId="32" xfId="0" applyNumberFormat="1" applyFont="1" applyBorder="1" applyAlignment="1" applyProtection="1">
      <alignment horizontal="right"/>
      <protection locked="0"/>
    </xf>
    <xf numFmtId="3" fontId="20" fillId="0" borderId="96" xfId="0" applyNumberFormat="1" applyFont="1" applyBorder="1" applyAlignment="1" applyProtection="1">
      <alignment horizontal="right"/>
      <protection locked="0"/>
    </xf>
    <xf numFmtId="3" fontId="20" fillId="0" borderId="95" xfId="0" applyNumberFormat="1" applyFont="1" applyBorder="1" applyAlignment="1" applyProtection="1">
      <alignment horizontal="right"/>
      <protection locked="0"/>
    </xf>
    <xf numFmtId="3" fontId="20" fillId="0" borderId="34" xfId="0" applyNumberFormat="1" applyFont="1" applyBorder="1" applyAlignment="1" applyProtection="1">
      <alignment horizontal="right"/>
      <protection locked="0"/>
    </xf>
    <xf numFmtId="3" fontId="20" fillId="0" borderId="97" xfId="0" applyNumberFormat="1" applyFont="1" applyBorder="1" applyAlignment="1" applyProtection="1">
      <alignment horizontal="right"/>
      <protection locked="0"/>
    </xf>
    <xf numFmtId="3" fontId="16" fillId="0" borderId="101" xfId="0" applyNumberFormat="1" applyFont="1" applyBorder="1" applyAlignment="1" applyProtection="1">
      <alignment horizontal="right"/>
      <protection locked="0"/>
    </xf>
    <xf numFmtId="3" fontId="16" fillId="0" borderId="102" xfId="0" applyNumberFormat="1" applyFont="1" applyBorder="1" applyAlignment="1" applyProtection="1">
      <alignment horizontal="right"/>
      <protection locked="0"/>
    </xf>
    <xf numFmtId="3" fontId="20" fillId="0" borderId="85" xfId="0" applyNumberFormat="1" applyFont="1" applyBorder="1" applyAlignment="1" applyProtection="1">
      <alignment horizontal="right"/>
      <protection locked="0"/>
    </xf>
    <xf numFmtId="3" fontId="20" fillId="0" borderId="99" xfId="0" applyNumberFormat="1" applyFont="1" applyBorder="1" applyAlignment="1" applyProtection="1">
      <alignment horizontal="right"/>
      <protection locked="0"/>
    </xf>
    <xf numFmtId="3" fontId="16" fillId="0" borderId="85" xfId="0" applyNumberFormat="1" applyFont="1" applyBorder="1" applyAlignment="1" applyProtection="1">
      <alignment horizontal="right"/>
      <protection locked="0"/>
    </xf>
    <xf numFmtId="3" fontId="16" fillId="0" borderId="99" xfId="0" applyNumberFormat="1" applyFont="1" applyBorder="1" applyAlignment="1" applyProtection="1">
      <alignment horizontal="right"/>
      <protection locked="0"/>
    </xf>
    <xf numFmtId="3" fontId="20" fillId="0" borderId="88" xfId="0" applyNumberFormat="1" applyFont="1" applyBorder="1" applyAlignment="1" applyProtection="1">
      <alignment horizontal="right"/>
      <protection locked="0"/>
    </xf>
    <xf numFmtId="3" fontId="20" fillId="0" borderId="100" xfId="0" applyNumberFormat="1" applyFont="1" applyBorder="1" applyAlignment="1" applyProtection="1">
      <alignment horizontal="right"/>
      <protection locked="0"/>
    </xf>
    <xf numFmtId="0" fontId="8" fillId="0" borderId="69" xfId="25" applyFont="1" applyBorder="1" applyAlignment="1" applyProtection="1">
      <alignment horizontal="left" vertical="center" wrapText="1"/>
      <protection/>
    </xf>
    <xf numFmtId="0" fontId="8" fillId="0" borderId="70" xfId="25" applyFont="1" applyBorder="1" applyAlignment="1" applyProtection="1">
      <alignment horizontal="left" vertical="center" wrapText="1"/>
      <protection/>
    </xf>
    <xf numFmtId="0" fontId="8" fillId="0" borderId="105" xfId="25" applyFont="1" applyBorder="1" applyAlignment="1" applyProtection="1">
      <alignment horizontal="left" vertical="center" wrapText="1"/>
      <protection/>
    </xf>
    <xf numFmtId="0" fontId="8" fillId="0" borderId="33" xfId="25" applyFont="1" applyBorder="1" applyAlignment="1" applyProtection="1">
      <alignment horizontal="left" vertical="center" wrapText="1"/>
      <protection/>
    </xf>
    <xf numFmtId="0" fontId="8" fillId="0" borderId="106" xfId="25" applyFont="1" applyBorder="1" applyAlignment="1" applyProtection="1">
      <alignment horizontal="left" vertical="center" wrapText="1"/>
      <protection/>
    </xf>
    <xf numFmtId="3" fontId="16" fillId="0" borderId="13" xfId="0" applyNumberFormat="1" applyFont="1" applyBorder="1" applyAlignment="1" applyProtection="1">
      <alignment horizontal="right"/>
      <protection locked="0"/>
    </xf>
    <xf numFmtId="3" fontId="16" fillId="0" borderId="93" xfId="0" applyNumberFormat="1" applyFont="1" applyBorder="1" applyAlignment="1" applyProtection="1">
      <alignment horizontal="right"/>
      <protection locked="0"/>
    </xf>
    <xf numFmtId="3" fontId="16" fillId="0" borderId="60" xfId="0" applyNumberFormat="1" applyFont="1" applyBorder="1" applyAlignment="1" applyProtection="1">
      <alignment horizontal="right"/>
      <protection locked="0"/>
    </xf>
    <xf numFmtId="3" fontId="16" fillId="0" borderId="86" xfId="0" applyNumberFormat="1" applyFont="1" applyBorder="1" applyAlignment="1" applyProtection="1">
      <alignment horizontal="right"/>
      <protection locked="0"/>
    </xf>
    <xf numFmtId="3" fontId="16" fillId="0" borderId="61" xfId="0" applyNumberFormat="1" applyFont="1" applyBorder="1" applyAlignment="1" applyProtection="1">
      <alignment horizontal="right"/>
      <protection locked="0"/>
    </xf>
    <xf numFmtId="3" fontId="16" fillId="0" borderId="89" xfId="0" applyNumberFormat="1" applyFont="1" applyBorder="1" applyAlignment="1" applyProtection="1">
      <alignment horizontal="right"/>
      <protection locked="0"/>
    </xf>
    <xf numFmtId="0" fontId="8" fillId="0" borderId="107" xfId="25" applyFont="1" applyBorder="1" applyAlignment="1" applyProtection="1">
      <alignment horizontal="left" vertical="center" wrapText="1"/>
      <protection/>
    </xf>
    <xf numFmtId="0" fontId="8" fillId="0" borderId="29" xfId="25" applyFont="1" applyBorder="1" applyAlignment="1" applyProtection="1">
      <alignment horizontal="left" vertical="center" wrapText="1"/>
      <protection/>
    </xf>
    <xf numFmtId="3" fontId="16" fillId="0" borderId="91" xfId="0" applyNumberFormat="1" applyFont="1" applyBorder="1" applyProtection="1">
      <protection locked="0"/>
    </xf>
    <xf numFmtId="3" fontId="16" fillId="0" borderId="30" xfId="0" applyNumberFormat="1" applyFont="1" applyBorder="1" applyProtection="1">
      <protection locked="0"/>
    </xf>
    <xf numFmtId="3" fontId="16" fillId="0" borderId="92" xfId="0" applyNumberFormat="1" applyFont="1" applyBorder="1" applyProtection="1">
      <protection locked="0"/>
    </xf>
    <xf numFmtId="3" fontId="16" fillId="0" borderId="98" xfId="0" applyNumberFormat="1" applyFont="1" applyBorder="1" applyProtection="1">
      <protection locked="0"/>
    </xf>
    <xf numFmtId="3" fontId="16" fillId="0" borderId="94" xfId="0" applyNumberFormat="1" applyFont="1" applyBorder="1" applyProtection="1">
      <protection locked="0"/>
    </xf>
    <xf numFmtId="3" fontId="16" fillId="0" borderId="32" xfId="0" applyNumberFormat="1" applyFont="1" applyBorder="1" applyProtection="1">
      <protection locked="0"/>
    </xf>
    <xf numFmtId="3" fontId="16" fillId="0" borderId="87" xfId="0" applyNumberFormat="1" applyFont="1" applyBorder="1" applyProtection="1">
      <protection locked="0"/>
    </xf>
    <xf numFmtId="3" fontId="16" fillId="0" borderId="96" xfId="0" applyNumberFormat="1" applyFont="1" applyBorder="1" applyProtection="1">
      <protection locked="0"/>
    </xf>
    <xf numFmtId="3" fontId="20" fillId="0" borderId="87" xfId="0" applyNumberFormat="1" applyFont="1" applyBorder="1" applyProtection="1">
      <protection locked="0"/>
    </xf>
    <xf numFmtId="3" fontId="20" fillId="0" borderId="27" xfId="0" applyNumberFormat="1" applyFont="1" applyBorder="1" applyProtection="1">
      <protection locked="0"/>
    </xf>
    <xf numFmtId="3" fontId="16" fillId="0" borderId="95" xfId="0" applyNumberFormat="1" applyFont="1" applyBorder="1" applyProtection="1">
      <protection locked="0"/>
    </xf>
    <xf numFmtId="3" fontId="16" fillId="0" borderId="34" xfId="0" applyNumberFormat="1" applyFont="1" applyBorder="1" applyProtection="1">
      <protection locked="0"/>
    </xf>
    <xf numFmtId="3" fontId="16" fillId="0" borderId="90" xfId="0" applyNumberFormat="1" applyFont="1" applyBorder="1" applyProtection="1">
      <protection locked="0"/>
    </xf>
    <xf numFmtId="3" fontId="16" fillId="0" borderId="97" xfId="0" applyNumberFormat="1" applyFont="1" applyBorder="1" applyProtection="1">
      <protection locked="0"/>
    </xf>
    <xf numFmtId="3" fontId="20" fillId="0" borderId="90" xfId="0" applyNumberFormat="1" applyFont="1" applyBorder="1" applyProtection="1">
      <protection locked="0"/>
    </xf>
    <xf numFmtId="3" fontId="20" fillId="0" borderId="28" xfId="0" applyNumberFormat="1" applyFont="1" applyBorder="1" applyProtection="1">
      <protection locked="0"/>
    </xf>
    <xf numFmtId="3" fontId="20" fillId="0" borderId="94" xfId="0" applyNumberFormat="1" applyFont="1" applyBorder="1" applyProtection="1">
      <protection locked="0"/>
    </xf>
    <xf numFmtId="3" fontId="20" fillId="0" borderId="32" xfId="0" applyNumberFormat="1" applyFont="1" applyBorder="1" applyProtection="1">
      <protection locked="0"/>
    </xf>
    <xf numFmtId="3" fontId="20" fillId="0" borderId="96" xfId="0" applyNumberFormat="1" applyFont="1" applyBorder="1" applyProtection="1">
      <protection locked="0"/>
    </xf>
    <xf numFmtId="3" fontId="20" fillId="0" borderId="95" xfId="0" applyNumberFormat="1" applyFont="1" applyBorder="1" applyProtection="1">
      <protection locked="0"/>
    </xf>
    <xf numFmtId="3" fontId="20" fillId="0" borderId="34" xfId="0" applyNumberFormat="1" applyFont="1" applyBorder="1" applyProtection="1">
      <protection locked="0"/>
    </xf>
    <xf numFmtId="3" fontId="20" fillId="0" borderId="97" xfId="0" applyNumberFormat="1" applyFont="1" applyBorder="1" applyProtection="1">
      <protection locked="0"/>
    </xf>
    <xf numFmtId="3" fontId="16" fillId="0" borderId="101" xfId="0" applyNumberFormat="1" applyFont="1" applyBorder="1" applyProtection="1">
      <protection locked="0"/>
    </xf>
    <xf numFmtId="3" fontId="16" fillId="0" borderId="102" xfId="0" applyNumberFormat="1" applyFont="1" applyBorder="1" applyProtection="1">
      <protection locked="0"/>
    </xf>
    <xf numFmtId="3" fontId="20" fillId="0" borderId="85" xfId="0" applyNumberFormat="1" applyFont="1" applyBorder="1" applyProtection="1">
      <protection locked="0"/>
    </xf>
    <xf numFmtId="3" fontId="20" fillId="0" borderId="99" xfId="0" applyNumberFormat="1" applyFont="1" applyBorder="1" applyProtection="1">
      <protection locked="0"/>
    </xf>
    <xf numFmtId="3" fontId="16" fillId="0" borderId="85" xfId="0" applyNumberFormat="1" applyFont="1" applyBorder="1" applyProtection="1">
      <protection locked="0"/>
    </xf>
    <xf numFmtId="3" fontId="16" fillId="0" borderId="99" xfId="0" applyNumberFormat="1" applyFont="1" applyBorder="1" applyProtection="1">
      <protection locked="0"/>
    </xf>
    <xf numFmtId="3" fontId="20" fillId="0" borderId="88" xfId="0" applyNumberFormat="1" applyFont="1" applyBorder="1" applyProtection="1">
      <protection locked="0"/>
    </xf>
    <xf numFmtId="3" fontId="20" fillId="0" borderId="100" xfId="0" applyNumberFormat="1" applyFont="1" applyBorder="1" applyProtection="1">
      <protection locked="0"/>
    </xf>
    <xf numFmtId="0" fontId="8" fillId="0" borderId="108" xfId="25" applyFont="1" applyBorder="1" applyAlignment="1" applyProtection="1">
      <alignment horizontal="left" vertical="center" wrapText="1"/>
      <protection/>
    </xf>
    <xf numFmtId="0" fontId="8" fillId="0" borderId="79" xfId="25" applyFont="1" applyBorder="1" applyAlignment="1" applyProtection="1">
      <alignment horizontal="left" vertical="center" wrapText="1"/>
      <protection/>
    </xf>
    <xf numFmtId="3" fontId="6" fillId="0" borderId="91" xfId="0" applyNumberFormat="1" applyFont="1" applyBorder="1" applyProtection="1">
      <protection locked="0"/>
    </xf>
    <xf numFmtId="3" fontId="6" fillId="0" borderId="30" xfId="0" applyNumberFormat="1" applyFont="1" applyBorder="1" applyProtection="1">
      <protection locked="0"/>
    </xf>
    <xf numFmtId="3" fontId="6" fillId="0" borderId="92" xfId="0" applyNumberFormat="1" applyFont="1" applyBorder="1" applyProtection="1">
      <protection locked="0"/>
    </xf>
    <xf numFmtId="3" fontId="6" fillId="0" borderId="98" xfId="0" applyNumberFormat="1" applyFont="1" applyBorder="1" applyProtection="1">
      <protection locked="0"/>
    </xf>
    <xf numFmtId="3" fontId="6" fillId="0" borderId="94" xfId="0" applyNumberFormat="1" applyFont="1" applyBorder="1" applyProtection="1">
      <protection locked="0"/>
    </xf>
    <xf numFmtId="3" fontId="6" fillId="0" borderId="32" xfId="0" applyNumberFormat="1" applyFont="1" applyBorder="1" applyProtection="1">
      <protection locked="0"/>
    </xf>
    <xf numFmtId="3" fontId="6" fillId="0" borderId="87" xfId="0" applyNumberFormat="1" applyFont="1" applyBorder="1" applyProtection="1">
      <protection locked="0"/>
    </xf>
    <xf numFmtId="3" fontId="6" fillId="0" borderId="96" xfId="0" applyNumberFormat="1" applyFont="1" applyBorder="1" applyProtection="1">
      <protection locked="0"/>
    </xf>
    <xf numFmtId="3" fontId="15" fillId="0" borderId="87" xfId="0" applyNumberFormat="1" applyFont="1" applyBorder="1" applyProtection="1">
      <protection locked="0"/>
    </xf>
    <xf numFmtId="3" fontId="15" fillId="0" borderId="27" xfId="0" applyNumberFormat="1" applyFont="1" applyBorder="1" applyProtection="1">
      <protection locked="0"/>
    </xf>
    <xf numFmtId="3" fontId="6" fillId="0" borderId="95" xfId="0" applyNumberFormat="1" applyFont="1" applyBorder="1" applyProtection="1">
      <protection locked="0"/>
    </xf>
    <xf numFmtId="3" fontId="6" fillId="0" borderId="34" xfId="0" applyNumberFormat="1" applyFont="1" applyBorder="1" applyProtection="1">
      <protection locked="0"/>
    </xf>
    <xf numFmtId="3" fontId="6" fillId="0" borderId="90" xfId="0" applyNumberFormat="1" applyFont="1" applyBorder="1" applyProtection="1">
      <protection locked="0"/>
    </xf>
    <xf numFmtId="3" fontId="6" fillId="0" borderId="97" xfId="0" applyNumberFormat="1" applyFont="1" applyBorder="1" applyProtection="1">
      <protection locked="0"/>
    </xf>
    <xf numFmtId="3" fontId="15" fillId="0" borderId="90" xfId="0" applyNumberFormat="1" applyFont="1" applyBorder="1" applyProtection="1">
      <protection locked="0"/>
    </xf>
    <xf numFmtId="3" fontId="15" fillId="0" borderId="28" xfId="0" applyNumberFormat="1" applyFont="1" applyBorder="1" applyProtection="1">
      <protection locked="0"/>
    </xf>
    <xf numFmtId="3" fontId="15" fillId="0" borderId="94" xfId="0" applyNumberFormat="1" applyFont="1" applyBorder="1" applyProtection="1">
      <protection locked="0"/>
    </xf>
    <xf numFmtId="3" fontId="15" fillId="0" borderId="32" xfId="0" applyNumberFormat="1" applyFont="1" applyBorder="1" applyProtection="1">
      <protection locked="0"/>
    </xf>
    <xf numFmtId="3" fontId="15" fillId="0" borderId="96" xfId="0" applyNumberFormat="1" applyFont="1" applyBorder="1" applyProtection="1">
      <protection locked="0"/>
    </xf>
    <xf numFmtId="3" fontId="15" fillId="0" borderId="95" xfId="0" applyNumberFormat="1" applyFont="1" applyBorder="1" applyProtection="1">
      <protection locked="0"/>
    </xf>
    <xf numFmtId="3" fontId="15" fillId="0" borderId="34" xfId="0" applyNumberFormat="1" applyFont="1" applyBorder="1" applyProtection="1">
      <protection locked="0"/>
    </xf>
    <xf numFmtId="3" fontId="15" fillId="0" borderId="97" xfId="0" applyNumberFormat="1" applyFont="1" applyBorder="1" applyProtection="1">
      <protection locked="0"/>
    </xf>
    <xf numFmtId="3" fontId="6" fillId="0" borderId="101" xfId="0" applyNumberFormat="1" applyFont="1" applyBorder="1" applyProtection="1">
      <protection locked="0"/>
    </xf>
    <xf numFmtId="3" fontId="6" fillId="0" borderId="102" xfId="0" applyNumberFormat="1" applyFont="1" applyBorder="1" applyProtection="1">
      <protection locked="0"/>
    </xf>
    <xf numFmtId="3" fontId="15" fillId="0" borderId="85" xfId="0" applyNumberFormat="1" applyFont="1" applyBorder="1" applyProtection="1">
      <protection locked="0"/>
    </xf>
    <xf numFmtId="3" fontId="15" fillId="0" borderId="99" xfId="0" applyNumberFormat="1" applyFont="1" applyBorder="1" applyProtection="1">
      <protection locked="0"/>
    </xf>
    <xf numFmtId="3" fontId="6" fillId="0" borderId="85" xfId="0" applyNumberFormat="1" applyFont="1" applyBorder="1" applyProtection="1">
      <protection locked="0"/>
    </xf>
    <xf numFmtId="3" fontId="6" fillId="0" borderId="99" xfId="0" applyNumberFormat="1" applyFont="1" applyBorder="1" applyProtection="1">
      <protection locked="0"/>
    </xf>
    <xf numFmtId="3" fontId="15" fillId="0" borderId="88" xfId="0" applyNumberFormat="1" applyFont="1" applyBorder="1" applyProtection="1">
      <protection locked="0"/>
    </xf>
    <xf numFmtId="3" fontId="15" fillId="0" borderId="100" xfId="0" applyNumberFormat="1" applyFont="1" applyBorder="1" applyProtection="1">
      <protection locked="0"/>
    </xf>
  </cellXfs>
  <cellStyles count="12">
    <cellStyle name="Normal" xfId="0"/>
    <cellStyle name="Percent" xfId="15"/>
    <cellStyle name="Currency" xfId="16"/>
    <cellStyle name="Currency [0]" xfId="17"/>
    <cellStyle name="Comma" xfId="18"/>
    <cellStyle name="Comma [0]" xfId="19"/>
    <cellStyle name="Normale 2" xfId="20"/>
    <cellStyle name="Migliaia" xfId="21"/>
    <cellStyle name="Normale 3" xfId="22"/>
    <cellStyle name="Normale 2 2" xfId="23"/>
    <cellStyle name="Normale 3 2" xfId="24"/>
    <cellStyle name="Normale 3 2 2" xfId="25"/>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tyles" Target="styles.xml" /><Relationship Id="rId4" Type="http://schemas.openxmlformats.org/officeDocument/2006/relationships/sharedStrings" Target="sharedStrings.xml" /><Relationship Id="rId5" Type="http://schemas.openxmlformats.org/officeDocument/2006/relationships/theme" Target="theme/theme1.xml" /></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06"/>
  <sheetViews>
    <sheetView showGridLines="0" tabSelected="1" zoomScale="85" zoomScaleNormal="85" workbookViewId="0" topLeftCell="A1"/>
  </sheetViews>
  <sheetFormatPr defaultColWidth="12.5703125" defaultRowHeight="15" customHeight="1"/>
  <cols>
    <col min="1" max="1" width="15.7142857142857" style="48" customWidth="1"/>
    <col min="2" max="2" width="65.8571428571429" style="48" customWidth="1"/>
    <col min="3" max="3" width="20.8571428571429" style="7" customWidth="1"/>
    <col min="4" max="4" width="22" style="7" customWidth="1"/>
    <col min="5" max="5" width="20.1428571428571" style="7" customWidth="1"/>
    <col min="6" max="6" width="21.8571428571429" style="7" customWidth="1"/>
    <col min="7" max="7" width="19.8571428571429" style="7" customWidth="1"/>
    <col min="8" max="8" width="23" style="7" customWidth="1"/>
    <col min="9" max="9" width="21.7142857142857" style="7" customWidth="1"/>
    <col min="10" max="10" width="23.5714285714286" style="7" customWidth="1"/>
    <col min="11" max="16384" width="12.5714285714286" style="7" customWidth="1"/>
  </cols>
  <sheetData>
    <row r="1" spans="1:10" ht="53.45" customHeight="1">
      <c r="A1" s="6"/>
      <c r="B1" s="202" t="s">
        <v>146</v>
      </c>
      <c r="C1" s="202"/>
      <c r="D1" s="202"/>
      <c r="E1" s="202"/>
      <c r="F1" s="202"/>
      <c r="G1" s="202"/>
      <c r="H1" s="202"/>
      <c r="I1" s="202"/>
      <c r="J1" s="202"/>
    </row>
    <row r="2" spans="1:10" ht="16.5" customHeight="1">
      <c r="A2" s="6"/>
      <c r="B2" s="202"/>
      <c r="C2" s="202"/>
      <c r="D2" s="202"/>
      <c r="E2" s="202"/>
      <c r="F2" s="202"/>
      <c r="G2" s="202"/>
      <c r="H2" s="202"/>
      <c r="I2" s="202"/>
      <c r="J2" s="202"/>
    </row>
    <row r="3" spans="1:10" s="23" customFormat="1" ht="39.95" customHeight="1">
      <c r="A3" s="215" t="s">
        <v>145</v>
      </c>
      <c r="B3" s="215"/>
      <c r="C3" s="215"/>
      <c r="D3" s="215"/>
      <c r="E3" s="215"/>
      <c r="F3" s="215"/>
      <c r="G3" s="215"/>
      <c r="H3" s="215"/>
      <c r="I3" s="215"/>
      <c r="J3" s="215"/>
    </row>
    <row r="4" spans="1:10" s="23" customFormat="1" ht="30" customHeight="1">
      <c r="A4" s="215" t="s">
        <v>150</v>
      </c>
      <c r="B4" s="215"/>
      <c r="C4" s="215"/>
      <c r="D4" s="215"/>
      <c r="E4" s="215"/>
      <c r="F4" s="215"/>
      <c r="G4" s="215"/>
      <c r="H4" s="215"/>
      <c r="I4" s="215"/>
      <c r="J4" s="215"/>
    </row>
    <row r="5" spans="1:10" s="23" customFormat="1" ht="15" customHeight="1">
      <c r="A5" s="216" t="s">
        <v>164</v>
      </c>
      <c r="B5" s="216"/>
      <c r="C5" s="216"/>
      <c r="D5" s="216"/>
      <c r="E5" s="216"/>
      <c r="F5" s="216"/>
      <c r="G5" s="216"/>
      <c r="H5" s="216"/>
      <c r="I5" s="216"/>
      <c r="J5" s="216"/>
    </row>
    <row r="6" spans="1:10" s="23" customFormat="1" ht="15" customHeight="1">
      <c r="A6" s="215" t="s">
        <v>165</v>
      </c>
      <c r="B6" s="215"/>
      <c r="C6" s="215"/>
      <c r="D6" s="215"/>
      <c r="E6" s="215"/>
      <c r="F6" s="215"/>
      <c r="G6" s="215"/>
      <c r="H6" s="215"/>
      <c r="I6" s="215"/>
      <c r="J6" s="215"/>
    </row>
    <row r="7" spans="1:10" s="23" customFormat="1" ht="65.1" customHeight="1">
      <c r="A7" s="215" t="s">
        <v>153</v>
      </c>
      <c r="B7" s="215"/>
      <c r="C7" s="215"/>
      <c r="D7" s="215"/>
      <c r="E7" s="215"/>
      <c r="F7" s="215"/>
      <c r="G7" s="215"/>
      <c r="H7" s="215"/>
      <c r="I7" s="215"/>
      <c r="J7" s="215"/>
    </row>
    <row r="8" spans="1:10" s="23" customFormat="1" ht="15" customHeight="1">
      <c r="A8" s="215" t="s">
        <v>152</v>
      </c>
      <c r="B8" s="215"/>
      <c r="C8" s="215"/>
      <c r="D8" s="215"/>
      <c r="E8" s="215"/>
      <c r="F8" s="215"/>
      <c r="G8" s="215"/>
      <c r="H8" s="215"/>
      <c r="I8" s="215"/>
      <c r="J8" s="215"/>
    </row>
    <row r="9" spans="1:10" s="23" customFormat="1" ht="15" customHeight="1">
      <c r="A9" s="216" t="s">
        <v>166</v>
      </c>
      <c r="B9" s="216"/>
      <c r="C9" s="216"/>
      <c r="D9" s="216"/>
      <c r="E9" s="216"/>
      <c r="F9" s="216"/>
      <c r="G9" s="216"/>
      <c r="H9" s="216"/>
      <c r="I9" s="216"/>
      <c r="J9" s="216"/>
    </row>
    <row r="10" spans="1:10" s="10" customFormat="1" ht="18.75" customHeight="1">
      <c r="A10" s="8"/>
      <c r="B10" s="9"/>
      <c r="C10" s="9"/>
      <c r="D10" s="9"/>
      <c r="E10" s="9"/>
      <c r="F10" s="9"/>
      <c r="G10" s="9"/>
      <c r="H10" s="9"/>
      <c r="I10" s="9"/>
      <c r="J10" s="9"/>
    </row>
    <row r="11" spans="1:10" ht="15.6" customHeight="1">
      <c r="A11" s="195" t="s">
        <v>130</v>
      </c>
      <c r="B11" s="189" t="s">
        <v>131</v>
      </c>
      <c r="C11" s="199" t="s">
        <v>3</v>
      </c>
      <c r="D11" s="200"/>
      <c r="E11" s="200"/>
      <c r="F11" s="200"/>
      <c r="G11" s="200"/>
      <c r="H11" s="200"/>
      <c r="I11" s="200"/>
      <c r="J11" s="201"/>
    </row>
    <row r="12" spans="1:10" ht="33" customHeight="1">
      <c r="A12" s="196"/>
      <c r="B12" s="185"/>
      <c r="C12" s="191" t="s">
        <v>177</v>
      </c>
      <c r="D12" s="192"/>
      <c r="E12" s="203" t="s">
        <v>178</v>
      </c>
      <c r="F12" s="204"/>
      <c r="G12" s="205" t="s">
        <v>179</v>
      </c>
      <c r="H12" s="204"/>
      <c r="I12" s="205" t="s">
        <v>180</v>
      </c>
      <c r="J12" s="206"/>
    </row>
    <row r="13" spans="1:10" ht="37.5" customHeight="1">
      <c r="A13" s="197"/>
      <c r="B13" s="190"/>
      <c r="C13" s="11" t="s">
        <v>143</v>
      </c>
      <c r="D13" s="12" t="s">
        <v>181</v>
      </c>
      <c r="E13" s="13" t="s">
        <v>143</v>
      </c>
      <c r="F13" s="14" t="s">
        <v>181</v>
      </c>
      <c r="G13" s="15" t="s">
        <v>143</v>
      </c>
      <c r="H13" s="14" t="s">
        <v>156</v>
      </c>
      <c r="I13" s="15" t="s">
        <v>143</v>
      </c>
      <c r="J13" s="16" t="s">
        <v>4</v>
      </c>
    </row>
    <row r="14" spans="1:10" s="20" customFormat="1" ht="19.5" customHeight="1">
      <c r="A14" s="17"/>
      <c r="B14" s="18" t="s">
        <v>138</v>
      </c>
      <c r="C14" s="49">
        <v>2315664.86</v>
      </c>
      <c r="D14" s="50">
        <v>2065264.49</v>
      </c>
      <c r="E14" s="19"/>
      <c r="F14" s="19"/>
      <c r="G14" s="19"/>
      <c r="H14" s="19"/>
      <c r="I14" s="19"/>
      <c r="J14" s="19"/>
    </row>
    <row r="15" spans="1:10" s="23" customFormat="1" ht="16.5">
      <c r="A15" s="17"/>
      <c r="B15" s="21" t="s">
        <v>157</v>
      </c>
      <c r="C15" s="1"/>
      <c r="D15" s="50">
        <v>0</v>
      </c>
      <c r="E15" s="22"/>
      <c r="F15" s="22"/>
      <c r="G15" s="22"/>
      <c r="H15" s="22"/>
      <c r="I15" s="22"/>
      <c r="J15" s="22"/>
    </row>
    <row r="16" spans="1:10" s="23" customFormat="1" ht="16.5">
      <c r="A16" s="17"/>
      <c r="B16" s="24"/>
      <c r="C16" s="25"/>
      <c r="D16" s="25"/>
      <c r="E16" s="26"/>
      <c r="F16" s="26"/>
      <c r="G16" s="26"/>
      <c r="H16" s="26"/>
      <c r="I16" s="26"/>
      <c r="J16" s="26"/>
    </row>
    <row r="17" spans="1:10" s="23" customFormat="1" ht="15.75">
      <c r="A17" s="27" t="s">
        <v>7</v>
      </c>
      <c r="B17" s="28" t="s">
        <v>6</v>
      </c>
      <c r="C17" s="51">
        <f>+C18+C27+C28+C29</f>
        <v>244605.17</v>
      </c>
      <c r="D17" s="52">
        <f>+D18+D27+D28+D29</f>
        <v>140069</v>
      </c>
      <c r="E17" s="52">
        <f>+E18+E27+E28+E29</f>
        <v>644623.79</v>
      </c>
      <c r="F17" s="52">
        <f>+F18+F27+F28+F29</f>
        <v>652633.94</v>
      </c>
      <c r="G17" s="52">
        <f>+G18+G27+G28+G29</f>
        <v>830368.22</v>
      </c>
      <c r="H17" s="52">
        <f>+H18+H27+H28+H29</f>
        <v>1135446.75</v>
      </c>
      <c r="I17" s="52">
        <f>+I18+I27+I28+I29</f>
        <v>1547188.79</v>
      </c>
      <c r="J17" s="53">
        <f>+J18+J27+J28+J29</f>
        <v>1777478.65</v>
      </c>
    </row>
    <row r="18" spans="1:10" ht="15">
      <c r="A18" s="29" t="s">
        <v>147</v>
      </c>
      <c r="B18" s="28" t="s">
        <v>148</v>
      </c>
      <c r="C18" s="54">
        <f>SUM(C19:C26)</f>
        <v>244605.17</v>
      </c>
      <c r="D18" s="55">
        <f>SUM(D19:D26)</f>
        <v>140069</v>
      </c>
      <c r="E18" s="56">
        <f>SUM(E19:E26)</f>
        <v>644623.79</v>
      </c>
      <c r="F18" s="55">
        <f>SUM(F19:F26)</f>
        <v>652633.94</v>
      </c>
      <c r="G18" s="56">
        <f>SUM(G19:G26)</f>
        <v>830368.22</v>
      </c>
      <c r="H18" s="56">
        <f>SUM(H19:H26)</f>
        <v>1135446.75</v>
      </c>
      <c r="I18" s="56">
        <f>SUM(I19:I26)</f>
        <v>1547188.79</v>
      </c>
      <c r="J18" s="57">
        <f>SUM(J19:J26)</f>
        <v>1777478.65</v>
      </c>
    </row>
    <row r="19" spans="1:10" ht="15">
      <c r="A19" s="29" t="s">
        <v>142</v>
      </c>
      <c r="B19" s="28" t="s">
        <v>154</v>
      </c>
      <c r="C19" s="58">
        <v>21634.35</v>
      </c>
      <c r="D19" s="59">
        <v>104021.45</v>
      </c>
      <c r="E19" s="60">
        <v>243852.59</v>
      </c>
      <c r="F19" s="60">
        <v>413704.34</v>
      </c>
      <c r="G19" s="60">
        <v>251111.84</v>
      </c>
      <c r="H19" s="60">
        <v>445675.37</v>
      </c>
      <c r="I19" s="59">
        <v>550440.91</v>
      </c>
      <c r="J19" s="61">
        <v>682412.83</v>
      </c>
    </row>
    <row r="20" spans="1:10" ht="15">
      <c r="A20" s="29" t="s">
        <v>141</v>
      </c>
      <c r="B20" s="28" t="s">
        <v>140</v>
      </c>
      <c r="C20" s="58">
        <v>15625.8</v>
      </c>
      <c r="D20" s="59">
        <v>12810.35</v>
      </c>
      <c r="E20" s="60">
        <v>30581.76</v>
      </c>
      <c r="F20" s="60">
        <v>19697.25</v>
      </c>
      <c r="G20" s="60">
        <v>39563.5</v>
      </c>
      <c r="H20" s="60">
        <v>73449.27</v>
      </c>
      <c r="I20" s="59">
        <v>69606.62</v>
      </c>
      <c r="J20" s="61">
        <v>127201.28</v>
      </c>
    </row>
    <row r="21" spans="1:10" ht="15">
      <c r="A21" s="29" t="s">
        <v>139</v>
      </c>
      <c r="B21" s="28" t="s">
        <v>183</v>
      </c>
      <c r="C21" s="58">
        <v>152449.15</v>
      </c>
      <c r="D21" s="59">
        <v>23137.59</v>
      </c>
      <c r="E21" s="60">
        <v>246241.85</v>
      </c>
      <c r="F21" s="60">
        <v>140637</v>
      </c>
      <c r="G21" s="60">
        <v>370871.93</v>
      </c>
      <c r="H21" s="60">
        <v>319927.35</v>
      </c>
      <c r="I21" s="59">
        <v>476941.61</v>
      </c>
      <c r="J21" s="61">
        <v>434521.56</v>
      </c>
    </row>
    <row r="22" spans="1:10" ht="15">
      <c r="A22" s="29" t="s">
        <v>184</v>
      </c>
      <c r="B22" s="28" t="s">
        <v>185</v>
      </c>
      <c r="C22" s="58">
        <v>50505.53</v>
      </c>
      <c r="D22" s="59">
        <v>80.75</v>
      </c>
      <c r="E22" s="60">
        <v>117302.34</v>
      </c>
      <c r="F22" s="60">
        <v>56958.26</v>
      </c>
      <c r="G22" s="60">
        <v>135971.32</v>
      </c>
      <c r="H22" s="60">
        <v>256958.26</v>
      </c>
      <c r="I22" s="59">
        <v>406723.73</v>
      </c>
      <c r="J22" s="61">
        <v>476107.08</v>
      </c>
    </row>
    <row r="23" spans="1:10" ht="15">
      <c r="A23" s="29" t="s">
        <v>186</v>
      </c>
      <c r="B23" s="28" t="s">
        <v>187</v>
      </c>
      <c r="C23" s="58"/>
      <c r="D23" s="59">
        <v>0</v>
      </c>
      <c r="E23" s="60"/>
      <c r="F23" s="60">
        <v>21000</v>
      </c>
      <c r="G23" s="60">
        <v>25000</v>
      </c>
      <c r="H23" s="60">
        <v>34017.95</v>
      </c>
      <c r="I23" s="59">
        <v>31000</v>
      </c>
      <c r="J23" s="61">
        <v>47035.9</v>
      </c>
    </row>
    <row r="24" spans="1:10" ht="15">
      <c r="A24" s="29" t="s">
        <v>188</v>
      </c>
      <c r="B24" s="28" t="s">
        <v>189</v>
      </c>
      <c r="C24" s="58">
        <v>4390.34</v>
      </c>
      <c r="D24" s="59">
        <v>18.86</v>
      </c>
      <c r="E24" s="60">
        <v>6645.25</v>
      </c>
      <c r="F24" s="60">
        <v>637.09</v>
      </c>
      <c r="G24" s="60">
        <v>7849.63</v>
      </c>
      <c r="H24" s="60">
        <v>5418.55</v>
      </c>
      <c r="I24" s="59">
        <v>12475.92</v>
      </c>
      <c r="J24" s="61">
        <v>10200</v>
      </c>
    </row>
    <row r="25" spans="1:10" ht="15">
      <c r="A25" s="29" t="s">
        <v>190</v>
      </c>
      <c r="B25" s="28" t="s">
        <v>191</v>
      </c>
      <c r="C25" s="58"/>
      <c r="D25" s="59"/>
      <c r="E25" s="60"/>
      <c r="F25" s="60"/>
      <c r="G25" s="60"/>
      <c r="H25" s="60"/>
      <c r="I25" s="59"/>
      <c r="J25" s="61"/>
    </row>
    <row r="26" spans="1:10" ht="15">
      <c r="A26" s="29"/>
      <c r="B26" s="28"/>
      <c r="C26" s="58"/>
      <c r="D26" s="60"/>
      <c r="E26" s="60"/>
      <c r="F26" s="60"/>
      <c r="G26" s="60"/>
      <c r="H26" s="60"/>
      <c r="I26" s="60"/>
      <c r="J26" s="61"/>
    </row>
    <row r="27" spans="1:10" ht="15">
      <c r="A27" s="29" t="s">
        <v>8</v>
      </c>
      <c r="B27" s="28" t="s">
        <v>158</v>
      </c>
      <c r="C27" s="58"/>
      <c r="D27" s="60"/>
      <c r="E27" s="60"/>
      <c r="F27" s="60"/>
      <c r="G27" s="60"/>
      <c r="H27" s="60"/>
      <c r="I27" s="60"/>
      <c r="J27" s="61"/>
    </row>
    <row r="28" spans="1:10" ht="15">
      <c r="A28" s="29" t="s">
        <v>9</v>
      </c>
      <c r="B28" s="28" t="s">
        <v>159</v>
      </c>
      <c r="C28" s="58"/>
      <c r="D28" s="60"/>
      <c r="E28" s="60"/>
      <c r="F28" s="60"/>
      <c r="G28" s="60"/>
      <c r="H28" s="60"/>
      <c r="I28" s="60"/>
      <c r="J28" s="61"/>
    </row>
    <row r="29" spans="1:10" ht="15">
      <c r="A29" s="29" t="s">
        <v>11</v>
      </c>
      <c r="B29" s="28" t="s">
        <v>10</v>
      </c>
      <c r="C29" s="58"/>
      <c r="D29" s="60"/>
      <c r="E29" s="60"/>
      <c r="F29" s="60"/>
      <c r="G29" s="60"/>
      <c r="H29" s="60"/>
      <c r="I29" s="60"/>
      <c r="J29" s="61"/>
    </row>
    <row r="30" spans="1:10" ht="15">
      <c r="A30" s="29" t="s">
        <v>13</v>
      </c>
      <c r="B30" s="30" t="s">
        <v>12</v>
      </c>
      <c r="C30" s="58">
        <v>14767.63</v>
      </c>
      <c r="D30" s="60">
        <v>0</v>
      </c>
      <c r="E30" s="60">
        <v>315094.59</v>
      </c>
      <c r="F30" s="60">
        <v>24723.96</v>
      </c>
      <c r="G30" s="60">
        <v>315094.59</v>
      </c>
      <c r="H30" s="60">
        <v>324836.98</v>
      </c>
      <c r="I30" s="60">
        <v>463552.06</v>
      </c>
      <c r="J30" s="61">
        <v>441950</v>
      </c>
    </row>
    <row r="31" spans="1:10" ht="30">
      <c r="A31" s="31" t="s">
        <v>5</v>
      </c>
      <c r="B31" s="32" t="s">
        <v>136</v>
      </c>
      <c r="C31" s="62">
        <f>+C17+C30</f>
        <v>259372.8</v>
      </c>
      <c r="D31" s="63">
        <f>+D17+D30</f>
        <v>140069</v>
      </c>
      <c r="E31" s="63">
        <f>+E17+E30</f>
        <v>959718.38</v>
      </c>
      <c r="F31" s="63">
        <f>+F17+F30</f>
        <v>677357.9</v>
      </c>
      <c r="G31" s="63">
        <f>+G17+G30</f>
        <v>1145462.81</v>
      </c>
      <c r="H31" s="63">
        <f>+H17+H30</f>
        <v>1460283.73</v>
      </c>
      <c r="I31" s="63">
        <f>+I17+I30</f>
        <v>2010740.85</v>
      </c>
      <c r="J31" s="64">
        <f>+J17+J30</f>
        <v>2219428.65</v>
      </c>
    </row>
    <row r="32" spans="1:10" s="33" customFormat="1" ht="15">
      <c r="A32" s="29" t="s">
        <v>17</v>
      </c>
      <c r="B32" s="28" t="s">
        <v>16</v>
      </c>
      <c r="C32" s="65">
        <v>324.49</v>
      </c>
      <c r="D32" s="66">
        <v>382.59</v>
      </c>
      <c r="E32" s="66">
        <v>23471.49</v>
      </c>
      <c r="F32" s="67">
        <v>46390.94</v>
      </c>
      <c r="G32" s="67">
        <v>41058.85</v>
      </c>
      <c r="H32" s="67">
        <v>80479.93</v>
      </c>
      <c r="I32" s="68">
        <v>159624.85</v>
      </c>
      <c r="J32" s="69">
        <v>93077.26</v>
      </c>
    </row>
    <row r="33" spans="1:10" ht="15">
      <c r="A33" s="29" t="s">
        <v>19</v>
      </c>
      <c r="B33" s="28" t="s">
        <v>18</v>
      </c>
      <c r="C33" s="65">
        <v>11256</v>
      </c>
      <c r="D33" s="66">
        <v>0</v>
      </c>
      <c r="E33" s="66">
        <v>15612.23</v>
      </c>
      <c r="F33" s="67">
        <v>53917.14</v>
      </c>
      <c r="G33" s="67">
        <v>22321.48</v>
      </c>
      <c r="H33" s="67">
        <v>87837.91</v>
      </c>
      <c r="I33" s="68">
        <v>27528.79</v>
      </c>
      <c r="J33" s="69">
        <v>121758.64</v>
      </c>
    </row>
    <row r="34" spans="1:10" ht="15">
      <c r="A34" s="29"/>
      <c r="B34" s="28" t="s">
        <v>120</v>
      </c>
      <c r="C34" s="65">
        <v>0</v>
      </c>
      <c r="D34" s="66">
        <v>1468.7</v>
      </c>
      <c r="E34" s="66">
        <v>0</v>
      </c>
      <c r="F34" s="67">
        <v>6261.7</v>
      </c>
      <c r="G34" s="67">
        <v>0</v>
      </c>
      <c r="H34" s="67">
        <v>11492.0999999999</v>
      </c>
      <c r="I34" s="68">
        <v>32204.91</v>
      </c>
      <c r="J34" s="69">
        <v>16722.51</v>
      </c>
    </row>
    <row r="35" spans="1:10" ht="15">
      <c r="A35" s="31" t="s">
        <v>15</v>
      </c>
      <c r="B35" s="34" t="s">
        <v>135</v>
      </c>
      <c r="C35" s="62">
        <f>+C34+C33+C32</f>
        <v>11580.49</v>
      </c>
      <c r="D35" s="63">
        <f>+D34+D33+D32</f>
        <v>1851.29</v>
      </c>
      <c r="E35" s="63">
        <f>+E34+E33+E32</f>
        <v>39083.72</v>
      </c>
      <c r="F35" s="63">
        <f>+F34+F33+F32</f>
        <v>106569.78</v>
      </c>
      <c r="G35" s="63">
        <f>+G34+G33+G32</f>
        <v>63380.33</v>
      </c>
      <c r="H35" s="63">
        <f>+H34+H33+H32</f>
        <v>179809.94</v>
      </c>
      <c r="I35" s="63">
        <f>+I34+I33+I32</f>
        <v>219358.55</v>
      </c>
      <c r="J35" s="64">
        <f>+J34+J33+J32</f>
        <v>231558.41</v>
      </c>
    </row>
    <row r="36" spans="1:10" ht="15">
      <c r="A36" s="29" t="s">
        <v>22</v>
      </c>
      <c r="B36" s="35" t="s">
        <v>21</v>
      </c>
      <c r="C36" s="65">
        <v>85135.27</v>
      </c>
      <c r="D36" s="66">
        <v>55157.35</v>
      </c>
      <c r="E36" s="66">
        <v>161798.61</v>
      </c>
      <c r="F36" s="67">
        <v>151095.1</v>
      </c>
      <c r="G36" s="67">
        <v>195167.26</v>
      </c>
      <c r="H36" s="67">
        <v>209573.31</v>
      </c>
      <c r="I36" s="68">
        <v>259349.64</v>
      </c>
      <c r="J36" s="69">
        <v>260255.35</v>
      </c>
    </row>
    <row r="37" spans="1:10" ht="30">
      <c r="A37" s="29" t="s">
        <v>24</v>
      </c>
      <c r="B37" s="35" t="s">
        <v>23</v>
      </c>
      <c r="C37" s="65">
        <v>41148.56</v>
      </c>
      <c r="D37" s="66">
        <v>41776.88</v>
      </c>
      <c r="E37" s="66">
        <v>102138.88</v>
      </c>
      <c r="F37" s="67">
        <v>78768.35</v>
      </c>
      <c r="G37" s="67">
        <v>147225.41</v>
      </c>
      <c r="H37" s="67">
        <v>177376.6</v>
      </c>
      <c r="I37" s="68">
        <v>198329.64</v>
      </c>
      <c r="J37" s="69">
        <v>275984.82</v>
      </c>
    </row>
    <row r="38" spans="1:10" ht="15">
      <c r="A38" s="29" t="s">
        <v>26</v>
      </c>
      <c r="B38" s="28" t="s">
        <v>25</v>
      </c>
      <c r="C38" s="65">
        <v>0.34</v>
      </c>
      <c r="D38" s="66">
        <v>0</v>
      </c>
      <c r="E38" s="66">
        <v>0.34</v>
      </c>
      <c r="F38" s="67">
        <v>0.21</v>
      </c>
      <c r="G38" s="67">
        <v>0.34</v>
      </c>
      <c r="H38" s="67">
        <v>500.11</v>
      </c>
      <c r="I38" s="68">
        <v>0.34</v>
      </c>
      <c r="J38" s="69">
        <v>1000</v>
      </c>
    </row>
    <row r="39" spans="1:10" ht="15">
      <c r="A39" s="29" t="s">
        <v>28</v>
      </c>
      <c r="B39" s="28" t="s">
        <v>27</v>
      </c>
      <c r="C39" s="70"/>
      <c r="D39" s="71"/>
      <c r="E39" s="71"/>
      <c r="F39" s="72"/>
      <c r="G39" s="72"/>
      <c r="H39" s="72"/>
      <c r="I39" s="73"/>
      <c r="J39" s="74"/>
    </row>
    <row r="40" spans="1:10" ht="15">
      <c r="A40" s="29" t="s">
        <v>30</v>
      </c>
      <c r="B40" s="28" t="s">
        <v>29</v>
      </c>
      <c r="C40" s="70">
        <v>22607.8</v>
      </c>
      <c r="D40" s="71">
        <v>16951.48</v>
      </c>
      <c r="E40" s="71">
        <v>36549.47</v>
      </c>
      <c r="F40" s="72">
        <v>37120.04</v>
      </c>
      <c r="G40" s="72">
        <v>46795.32</v>
      </c>
      <c r="H40" s="72">
        <v>76722.49</v>
      </c>
      <c r="I40" s="73">
        <v>67187.69</v>
      </c>
      <c r="J40" s="74">
        <v>116324.92</v>
      </c>
    </row>
    <row r="41" spans="1:10" ht="15">
      <c r="A41" s="31" t="s">
        <v>20</v>
      </c>
      <c r="B41" s="34" t="s">
        <v>119</v>
      </c>
      <c r="C41" s="62">
        <f>+C40+C39+C38+C37+C36</f>
        <v>148891.97</v>
      </c>
      <c r="D41" s="63">
        <f>+D40+D39+D38+D37+D36</f>
        <v>113885.71</v>
      </c>
      <c r="E41" s="63">
        <f>+E40+E39+E38+E37+E36</f>
        <v>300487.3</v>
      </c>
      <c r="F41" s="63">
        <f>+F40+F39+F38+F37+F36</f>
        <v>266983.7</v>
      </c>
      <c r="G41" s="63">
        <f>+G40+G39+G38+G37+G36</f>
        <v>389188.33</v>
      </c>
      <c r="H41" s="63">
        <f>+H40+H39+H38+H37+H36</f>
        <v>464172.51</v>
      </c>
      <c r="I41" s="63">
        <f>+I40+I39+I38+I37+I36</f>
        <v>524867.31</v>
      </c>
      <c r="J41" s="64">
        <f>+J40+J39+J38+J37+J36</f>
        <v>653565.09</v>
      </c>
    </row>
    <row r="42" spans="1:10" ht="15">
      <c r="A42" s="29" t="s">
        <v>33</v>
      </c>
      <c r="B42" s="28" t="s">
        <v>32</v>
      </c>
      <c r="C42" s="70"/>
      <c r="D42" s="71"/>
      <c r="E42" s="71"/>
      <c r="F42" s="72"/>
      <c r="G42" s="72"/>
      <c r="H42" s="72"/>
      <c r="I42" s="73"/>
      <c r="J42" s="74"/>
    </row>
    <row r="43" spans="1:10" ht="15">
      <c r="A43" s="29" t="s">
        <v>34</v>
      </c>
      <c r="B43" s="28" t="s">
        <v>0</v>
      </c>
      <c r="C43" s="70"/>
      <c r="D43" s="71">
        <v>36391.88</v>
      </c>
      <c r="E43" s="71">
        <v>164774.77</v>
      </c>
      <c r="F43" s="72">
        <v>248442.29</v>
      </c>
      <c r="G43" s="72">
        <v>547826.39</v>
      </c>
      <c r="H43" s="72">
        <v>418770.68</v>
      </c>
      <c r="I43" s="73">
        <v>733165.48</v>
      </c>
      <c r="J43" s="74">
        <v>578620.08</v>
      </c>
    </row>
    <row r="44" spans="1:10" ht="15">
      <c r="A44" s="29" t="s">
        <v>35</v>
      </c>
      <c r="B44" s="28" t="s">
        <v>1</v>
      </c>
      <c r="C44" s="70"/>
      <c r="D44" s="71"/>
      <c r="E44" s="71"/>
      <c r="F44" s="72"/>
      <c r="G44" s="72"/>
      <c r="H44" s="72"/>
      <c r="I44" s="73"/>
      <c r="J44" s="74"/>
    </row>
    <row r="45" spans="1:10" ht="15">
      <c r="A45" s="29" t="s">
        <v>37</v>
      </c>
      <c r="B45" s="28" t="s">
        <v>36</v>
      </c>
      <c r="C45" s="65">
        <v>750</v>
      </c>
      <c r="D45" s="66">
        <v>0</v>
      </c>
      <c r="E45" s="66">
        <v>6245</v>
      </c>
      <c r="F45" s="67">
        <v>2000</v>
      </c>
      <c r="G45" s="67">
        <v>15395</v>
      </c>
      <c r="H45" s="67">
        <v>2000</v>
      </c>
      <c r="I45" s="68">
        <v>20245</v>
      </c>
      <c r="J45" s="69">
        <v>2000</v>
      </c>
    </row>
    <row r="46" spans="1:10" ht="15">
      <c r="A46" s="29" t="s">
        <v>38</v>
      </c>
      <c r="B46" s="28" t="s">
        <v>2</v>
      </c>
      <c r="C46" s="65">
        <v>10215.85</v>
      </c>
      <c r="D46" s="66">
        <v>3679.54</v>
      </c>
      <c r="E46" s="66">
        <v>17611.42</v>
      </c>
      <c r="F46" s="67">
        <v>24283.93</v>
      </c>
      <c r="G46" s="67">
        <v>22335.2</v>
      </c>
      <c r="H46" s="67">
        <v>105626.67</v>
      </c>
      <c r="I46" s="68">
        <v>39518.63</v>
      </c>
      <c r="J46" s="69">
        <v>202000</v>
      </c>
    </row>
    <row r="47" spans="1:10" ht="15">
      <c r="A47" s="31" t="s">
        <v>31</v>
      </c>
      <c r="B47" s="34" t="s">
        <v>118</v>
      </c>
      <c r="C47" s="62">
        <f>+C46+C45+C44+C43+C42</f>
        <v>10965.85</v>
      </c>
      <c r="D47" s="63">
        <f>+D46+D45+D44+D43+D42</f>
        <v>40071.42</v>
      </c>
      <c r="E47" s="63">
        <f>+E46+E45+E44+E43+E42</f>
        <v>188631.19</v>
      </c>
      <c r="F47" s="63">
        <f>+F46+F45+F44+F43+F42</f>
        <v>274726.22</v>
      </c>
      <c r="G47" s="63">
        <f>+G46+G45+G44+G43+G42</f>
        <v>585556.59</v>
      </c>
      <c r="H47" s="63">
        <f>+H46+H45+H44+H43+H42</f>
        <v>526397.35</v>
      </c>
      <c r="I47" s="63">
        <f>+I46+I45+I44+I43+I42</f>
        <v>792929.11</v>
      </c>
      <c r="J47" s="64">
        <f>+J46+J45+J44+J43+J42</f>
        <v>782620.08</v>
      </c>
    </row>
    <row r="48" spans="1:10" ht="15">
      <c r="A48" s="29" t="s">
        <v>41</v>
      </c>
      <c r="B48" s="28" t="s">
        <v>40</v>
      </c>
      <c r="C48" s="70"/>
      <c r="D48" s="71"/>
      <c r="E48" s="71"/>
      <c r="F48" s="72"/>
      <c r="G48" s="72"/>
      <c r="H48" s="72"/>
      <c r="I48" s="73"/>
      <c r="J48" s="74"/>
    </row>
    <row r="49" spans="1:10" ht="15">
      <c r="A49" s="29" t="s">
        <v>43</v>
      </c>
      <c r="B49" s="28" t="s">
        <v>42</v>
      </c>
      <c r="C49" s="70"/>
      <c r="D49" s="71"/>
      <c r="E49" s="71"/>
      <c r="F49" s="72"/>
      <c r="G49" s="72"/>
      <c r="H49" s="72"/>
      <c r="I49" s="73"/>
      <c r="J49" s="74"/>
    </row>
    <row r="50" spans="1:10" ht="15">
      <c r="A50" s="29" t="s">
        <v>45</v>
      </c>
      <c r="B50" s="28" t="s">
        <v>44</v>
      </c>
      <c r="C50" s="70"/>
      <c r="D50" s="71"/>
      <c r="E50" s="71"/>
      <c r="F50" s="72"/>
      <c r="G50" s="72"/>
      <c r="H50" s="72"/>
      <c r="I50" s="73"/>
      <c r="J50" s="74"/>
    </row>
    <row r="51" spans="1:10" ht="15">
      <c r="A51" s="29" t="s">
        <v>47</v>
      </c>
      <c r="B51" s="28" t="s">
        <v>46</v>
      </c>
      <c r="C51" s="75"/>
      <c r="D51" s="76"/>
      <c r="E51" s="76"/>
      <c r="F51" s="77"/>
      <c r="G51" s="77"/>
      <c r="H51" s="77"/>
      <c r="I51" s="78"/>
      <c r="J51" s="79"/>
    </row>
    <row r="52" spans="1:10" ht="15">
      <c r="A52" s="31" t="s">
        <v>39</v>
      </c>
      <c r="B52" s="32" t="s">
        <v>117</v>
      </c>
      <c r="C52" s="62">
        <f>+C51+C50+C49+C48</f>
        <v>0</v>
      </c>
      <c r="D52" s="63">
        <f>+D51+D50+D49+D48</f>
        <v>0</v>
      </c>
      <c r="E52" s="63">
        <f>+E51+E50+E49+E48</f>
        <v>0</v>
      </c>
      <c r="F52" s="63">
        <f>+F51+F50+F49+F48</f>
        <v>0</v>
      </c>
      <c r="G52" s="63">
        <f>+G51+G50+G49+G48</f>
        <v>0</v>
      </c>
      <c r="H52" s="63">
        <f>+H51+H50+H49+H48</f>
        <v>0</v>
      </c>
      <c r="I52" s="63">
        <f>+I51+I50+I49+I48</f>
        <v>0</v>
      </c>
      <c r="J52" s="64">
        <f>+J51+J50+J49+J48</f>
        <v>0</v>
      </c>
    </row>
    <row r="53" spans="1:10" ht="15">
      <c r="A53" s="29" t="s">
        <v>50</v>
      </c>
      <c r="B53" s="28" t="s">
        <v>49</v>
      </c>
      <c r="C53" s="75"/>
      <c r="D53" s="76"/>
      <c r="E53" s="76"/>
      <c r="F53" s="77"/>
      <c r="G53" s="77"/>
      <c r="H53" s="77"/>
      <c r="I53" s="78"/>
      <c r="J53" s="79"/>
    </row>
    <row r="54" spans="1:10" ht="15">
      <c r="A54" s="29" t="s">
        <v>52</v>
      </c>
      <c r="B54" s="28" t="s">
        <v>51</v>
      </c>
      <c r="C54" s="75"/>
      <c r="D54" s="76"/>
      <c r="E54" s="76"/>
      <c r="F54" s="77"/>
      <c r="G54" s="77"/>
      <c r="H54" s="77"/>
      <c r="I54" s="78"/>
      <c r="J54" s="79"/>
    </row>
    <row r="55" spans="1:10" ht="15">
      <c r="A55" s="29" t="s">
        <v>54</v>
      </c>
      <c r="B55" s="28" t="s">
        <v>53</v>
      </c>
      <c r="C55" s="75"/>
      <c r="D55" s="76"/>
      <c r="E55" s="76"/>
      <c r="F55" s="77"/>
      <c r="G55" s="77"/>
      <c r="H55" s="77"/>
      <c r="I55" s="78"/>
      <c r="J55" s="79"/>
    </row>
    <row r="56" spans="1:10" ht="15">
      <c r="A56" s="29" t="s">
        <v>56</v>
      </c>
      <c r="B56" s="28" t="s">
        <v>55</v>
      </c>
      <c r="C56" s="75"/>
      <c r="D56" s="76"/>
      <c r="E56" s="76"/>
      <c r="F56" s="77"/>
      <c r="G56" s="77"/>
      <c r="H56" s="77"/>
      <c r="I56" s="78"/>
      <c r="J56" s="79"/>
    </row>
    <row r="57" spans="1:10" ht="15">
      <c r="A57" s="31" t="s">
        <v>48</v>
      </c>
      <c r="B57" s="34" t="s">
        <v>116</v>
      </c>
      <c r="C57" s="62">
        <f>+C56+C55+C54+C53</f>
        <v>0</v>
      </c>
      <c r="D57" s="63">
        <f>+D56+D55+D54+D53</f>
        <v>0</v>
      </c>
      <c r="E57" s="63">
        <f>+E56+E55+E54+E53</f>
        <v>0</v>
      </c>
      <c r="F57" s="63">
        <f>+F56+F55+F54+F53</f>
        <v>0</v>
      </c>
      <c r="G57" s="63">
        <f>+G56+G55+G54+G53</f>
        <v>0</v>
      </c>
      <c r="H57" s="63">
        <f>+H56+H55+H54+H53</f>
        <v>0</v>
      </c>
      <c r="I57" s="63">
        <f>+I56+I55+I54+I53</f>
        <v>0</v>
      </c>
      <c r="J57" s="64">
        <f>+J56+J55+J54+J53</f>
        <v>0</v>
      </c>
    </row>
    <row r="58" spans="1:10" ht="15">
      <c r="A58" s="29" t="s">
        <v>59</v>
      </c>
      <c r="B58" s="28" t="s">
        <v>58</v>
      </c>
      <c r="C58" s="75">
        <v>130733.48</v>
      </c>
      <c r="D58" s="76">
        <v>101377.77</v>
      </c>
      <c r="E58" s="76">
        <v>232422.59</v>
      </c>
      <c r="F58" s="77">
        <v>202946.75</v>
      </c>
      <c r="G58" s="77">
        <v>428464.26</v>
      </c>
      <c r="H58" s="77">
        <v>368734.26</v>
      </c>
      <c r="I58" s="78">
        <v>542901.75</v>
      </c>
      <c r="J58" s="79">
        <v>551500</v>
      </c>
    </row>
    <row r="59" spans="1:10" ht="15">
      <c r="A59" s="29" t="s">
        <v>61</v>
      </c>
      <c r="B59" s="28" t="s">
        <v>60</v>
      </c>
      <c r="C59" s="75">
        <v>6953.87</v>
      </c>
      <c r="D59" s="76">
        <v>6673.68</v>
      </c>
      <c r="E59" s="76">
        <v>12310.66</v>
      </c>
      <c r="F59" s="77">
        <v>17115.55</v>
      </c>
      <c r="G59" s="77">
        <v>14296.82</v>
      </c>
      <c r="H59" s="77">
        <v>61388.28</v>
      </c>
      <c r="I59" s="78">
        <v>15635.6</v>
      </c>
      <c r="J59" s="79">
        <v>105661</v>
      </c>
    </row>
    <row r="60" spans="1:10" ht="15.75">
      <c r="A60" s="31" t="s">
        <v>57</v>
      </c>
      <c r="B60" s="32" t="s">
        <v>115</v>
      </c>
      <c r="C60" s="62">
        <f>+C59+C58</f>
        <v>137687.35</v>
      </c>
      <c r="D60" s="63">
        <f>+D59+D58</f>
        <v>108051.45</v>
      </c>
      <c r="E60" s="63">
        <f>+E59+E58</f>
        <v>244733.25</v>
      </c>
      <c r="F60" s="63">
        <f>+F59+F58</f>
        <v>220062.3</v>
      </c>
      <c r="G60" s="63">
        <f>+G59+G58</f>
        <v>442761.08</v>
      </c>
      <c r="H60" s="63">
        <f>+H59+H58</f>
        <v>430122.54</v>
      </c>
      <c r="I60" s="63">
        <f>+I59+I58</f>
        <v>558537.35</v>
      </c>
      <c r="J60" s="64">
        <f>+J59+J58</f>
        <v>657161</v>
      </c>
    </row>
    <row r="61" spans="1:10" ht="18.75">
      <c r="A61" s="36" t="s">
        <v>121</v>
      </c>
      <c r="B61" s="37" t="s">
        <v>144</v>
      </c>
      <c r="C61" s="80"/>
      <c r="D61" s="81">
        <v>0</v>
      </c>
      <c r="E61" s="81"/>
      <c r="F61" s="81">
        <v>0</v>
      </c>
      <c r="G61" s="82"/>
      <c r="H61" s="82">
        <v>0</v>
      </c>
      <c r="I61" s="82"/>
      <c r="J61" s="83">
        <v>0</v>
      </c>
    </row>
    <row r="62" spans="1:10" s="23" customFormat="1" ht="16.5">
      <c r="A62" s="187" t="s">
        <v>155</v>
      </c>
      <c r="B62" s="188"/>
      <c r="C62" s="84">
        <f>+C61+C60+C57+C52+C47+C41+C35+C31</f>
        <v>568498.46</v>
      </c>
      <c r="D62" s="85">
        <f>D61+D60+D57+D52+D47+D41+D35+D31</f>
        <v>403928.87</v>
      </c>
      <c r="E62" s="85">
        <f>E61+E60+E57+E52+E47+E41+E35+E31</f>
        <v>1732653.84</v>
      </c>
      <c r="F62" s="85">
        <f>F61+F60+F57+F52+F47+F41+F35+F31</f>
        <v>1545699.9</v>
      </c>
      <c r="G62" s="85">
        <f>G61+G60+G57+G52+G47+G41+G35+G31</f>
        <v>2626349.14</v>
      </c>
      <c r="H62" s="85">
        <f>H61+H60+H57+H52+H47+H41+H35+H31</f>
        <v>3060786.07</v>
      </c>
      <c r="I62" s="85">
        <f>I61+I60+I57+I52+I47+I41+I35+I31</f>
        <v>4106433.17</v>
      </c>
      <c r="J62" s="86">
        <f>J61+J60+J57+J52+J47+J41+J35+J31</f>
        <v>4544333.23</v>
      </c>
    </row>
    <row r="63" spans="1:10" ht="16.5">
      <c r="A63" s="193" t="s">
        <v>160</v>
      </c>
      <c r="B63" s="194"/>
      <c r="C63" s="2"/>
      <c r="D63" s="87">
        <v>0</v>
      </c>
      <c r="E63" s="3"/>
      <c r="F63" s="87">
        <v>0</v>
      </c>
      <c r="G63" s="3"/>
      <c r="H63" s="87">
        <v>0</v>
      </c>
      <c r="I63" s="3"/>
      <c r="J63" s="89">
        <v>0</v>
      </c>
    </row>
    <row r="64" spans="1:10" ht="16.5">
      <c r="A64" s="187" t="s">
        <v>133</v>
      </c>
      <c r="B64" s="188"/>
      <c r="C64" s="84">
        <f>+C62+C14</f>
        <v>2884163.32</v>
      </c>
      <c r="D64" s="85">
        <f>+D62+D14</f>
        <v>2469193.36</v>
      </c>
      <c r="E64" s="85">
        <f>+E62+C14</f>
        <v>4048318.7</v>
      </c>
      <c r="F64" s="85">
        <f>+F62+D14</f>
        <v>3610964.39</v>
      </c>
      <c r="G64" s="85">
        <f>+G62+C14</f>
        <v>4942014</v>
      </c>
      <c r="H64" s="85">
        <f>+H62+D14</f>
        <v>5126050.56</v>
      </c>
      <c r="I64" s="85">
        <f>+I62+C14</f>
        <v>6422098.03</v>
      </c>
      <c r="J64" s="86">
        <f>+J62+D14</f>
        <v>6609597.72</v>
      </c>
    </row>
    <row r="65" spans="1:10" ht="16.5">
      <c r="A65" s="193" t="s">
        <v>161</v>
      </c>
      <c r="B65" s="194"/>
      <c r="C65" s="2"/>
      <c r="D65" s="88">
        <f>+D63+$D15</f>
        <v>0</v>
      </c>
      <c r="E65" s="3"/>
      <c r="F65" s="88">
        <f>+F63+$D15</f>
        <v>0</v>
      </c>
      <c r="G65" s="3"/>
      <c r="H65" s="88">
        <f>+H63+$D15</f>
        <v>0</v>
      </c>
      <c r="I65" s="3"/>
      <c r="J65" s="88">
        <f>+J63+$D15</f>
        <v>0</v>
      </c>
    </row>
    <row r="66" spans="1:10" ht="18.95" customHeight="1">
      <c r="A66" s="6"/>
      <c r="B66" s="39"/>
      <c r="C66" s="38"/>
      <c r="D66" s="38"/>
      <c r="E66" s="38"/>
      <c r="F66" s="38"/>
      <c r="G66" s="38"/>
      <c r="H66" s="38"/>
      <c r="I66" s="38"/>
      <c r="J66" s="38"/>
    </row>
    <row r="67" spans="1:10" ht="21" customHeight="1">
      <c r="A67" s="195" t="s">
        <v>130</v>
      </c>
      <c r="B67" s="184" t="s">
        <v>131</v>
      </c>
      <c r="C67" s="182" t="s">
        <v>122</v>
      </c>
      <c r="D67" s="182"/>
      <c r="E67" s="182"/>
      <c r="F67" s="182"/>
      <c r="G67" s="182"/>
      <c r="H67" s="182"/>
      <c r="I67" s="182"/>
      <c r="J67" s="183"/>
    </row>
    <row r="68" spans="1:10" ht="33" customHeight="1">
      <c r="A68" s="196"/>
      <c r="B68" s="185"/>
      <c r="C68" s="209" t="s">
        <v>177</v>
      </c>
      <c r="D68" s="210"/>
      <c r="E68" s="203" t="s">
        <v>178</v>
      </c>
      <c r="F68" s="204"/>
      <c r="G68" s="205" t="s">
        <v>179</v>
      </c>
      <c r="H68" s="204"/>
      <c r="I68" s="205" t="s">
        <v>180</v>
      </c>
      <c r="J68" s="206"/>
    </row>
    <row r="69" spans="1:10" ht="37.5" customHeight="1">
      <c r="A69" s="197"/>
      <c r="B69" s="186"/>
      <c r="C69" s="15" t="s">
        <v>143</v>
      </c>
      <c r="D69" s="14" t="s">
        <v>182</v>
      </c>
      <c r="E69" s="15" t="s">
        <v>143</v>
      </c>
      <c r="F69" s="14" t="s">
        <v>182</v>
      </c>
      <c r="G69" s="15" t="s">
        <v>143</v>
      </c>
      <c r="H69" s="14" t="s">
        <v>156</v>
      </c>
      <c r="I69" s="15" t="s">
        <v>143</v>
      </c>
      <c r="J69" s="16" t="s">
        <v>4</v>
      </c>
    </row>
    <row r="70" spans="1:10" ht="15.75">
      <c r="A70" s="29" t="s">
        <v>64</v>
      </c>
      <c r="B70" s="28" t="s">
        <v>63</v>
      </c>
      <c r="C70" s="90">
        <v>134142.9</v>
      </c>
      <c r="D70" s="91">
        <v>179151.44</v>
      </c>
      <c r="E70" s="91">
        <v>299128.82</v>
      </c>
      <c r="F70" s="91">
        <v>380328.82</v>
      </c>
      <c r="G70" s="91">
        <v>437896.63</v>
      </c>
      <c r="H70" s="91">
        <v>602014.33</v>
      </c>
      <c r="I70" s="91">
        <v>591748.44</v>
      </c>
      <c r="J70" s="92">
        <v>897595.07</v>
      </c>
    </row>
    <row r="71" spans="1:10" ht="15">
      <c r="A71" s="29" t="s">
        <v>66</v>
      </c>
      <c r="B71" s="28" t="s">
        <v>65</v>
      </c>
      <c r="C71" s="93">
        <v>9630.29</v>
      </c>
      <c r="D71" s="94">
        <v>12920.16</v>
      </c>
      <c r="E71" s="94">
        <v>21247.24</v>
      </c>
      <c r="F71" s="94">
        <v>28195.65</v>
      </c>
      <c r="G71" s="94">
        <v>30640.62</v>
      </c>
      <c r="H71" s="94">
        <v>44645.3</v>
      </c>
      <c r="I71" s="94">
        <v>49198.28</v>
      </c>
      <c r="J71" s="95">
        <v>66433.8</v>
      </c>
    </row>
    <row r="72" spans="1:10" ht="15">
      <c r="A72" s="29" t="s">
        <v>68</v>
      </c>
      <c r="B72" s="28" t="s">
        <v>67</v>
      </c>
      <c r="C72" s="96">
        <v>247702.15</v>
      </c>
      <c r="D72" s="97">
        <v>383838.78</v>
      </c>
      <c r="E72" s="97">
        <v>536928.96</v>
      </c>
      <c r="F72" s="97">
        <v>758379.79</v>
      </c>
      <c r="G72" s="97">
        <v>846063.15</v>
      </c>
      <c r="H72" s="97">
        <v>1363186.44</v>
      </c>
      <c r="I72" s="97">
        <v>1198224.91</v>
      </c>
      <c r="J72" s="98">
        <v>1967992.8</v>
      </c>
    </row>
    <row r="73" spans="1:10" ht="15">
      <c r="A73" s="29" t="s">
        <v>69</v>
      </c>
      <c r="B73" s="28" t="s">
        <v>14</v>
      </c>
      <c r="C73" s="93">
        <v>72892.13</v>
      </c>
      <c r="D73" s="94">
        <v>77992.63</v>
      </c>
      <c r="E73" s="94">
        <v>90726.43</v>
      </c>
      <c r="F73" s="94">
        <v>96567.23</v>
      </c>
      <c r="G73" s="94">
        <v>189320.35</v>
      </c>
      <c r="H73" s="94">
        <v>219345.72</v>
      </c>
      <c r="I73" s="94">
        <v>243351.68</v>
      </c>
      <c r="J73" s="95">
        <v>342124.15</v>
      </c>
    </row>
    <row r="74" spans="1:10" ht="15">
      <c r="A74" s="29" t="s">
        <v>71</v>
      </c>
      <c r="B74" s="28" t="s">
        <v>70</v>
      </c>
      <c r="C74" s="93"/>
      <c r="D74" s="94"/>
      <c r="E74" s="94"/>
      <c r="F74" s="94"/>
      <c r="G74" s="94"/>
      <c r="H74" s="94"/>
      <c r="I74" s="94"/>
      <c r="J74" s="95"/>
    </row>
    <row r="75" spans="1:10" ht="15">
      <c r="A75" s="29" t="s">
        <v>72</v>
      </c>
      <c r="B75" s="28" t="s">
        <v>12</v>
      </c>
      <c r="C75" s="96"/>
      <c r="D75" s="97"/>
      <c r="E75" s="97"/>
      <c r="F75" s="97"/>
      <c r="G75" s="97"/>
      <c r="H75" s="97"/>
      <c r="I75" s="97"/>
      <c r="J75" s="98"/>
    </row>
    <row r="76" spans="1:10" ht="15">
      <c r="A76" s="29" t="s">
        <v>74</v>
      </c>
      <c r="B76" s="28" t="s">
        <v>73</v>
      </c>
      <c r="C76" s="96"/>
      <c r="D76" s="97"/>
      <c r="E76" s="97"/>
      <c r="F76" s="97"/>
      <c r="G76" s="97">
        <v>315.02</v>
      </c>
      <c r="H76" s="97"/>
      <c r="I76" s="97">
        <v>474.24</v>
      </c>
      <c r="J76" s="98"/>
    </row>
    <row r="77" spans="1:10" ht="15">
      <c r="A77" s="29" t="s">
        <v>76</v>
      </c>
      <c r="B77" s="28" t="s">
        <v>75</v>
      </c>
      <c r="C77" s="93"/>
      <c r="D77" s="94"/>
      <c r="E77" s="94"/>
      <c r="F77" s="94"/>
      <c r="G77" s="94"/>
      <c r="H77" s="94"/>
      <c r="I77" s="94"/>
      <c r="J77" s="95"/>
    </row>
    <row r="78" spans="1:10" ht="15">
      <c r="A78" s="29" t="s">
        <v>78</v>
      </c>
      <c r="B78" s="28" t="s">
        <v>77</v>
      </c>
      <c r="C78" s="93">
        <v>3575.07</v>
      </c>
      <c r="D78" s="94">
        <v>3900</v>
      </c>
      <c r="E78" s="94">
        <v>7191.74</v>
      </c>
      <c r="F78" s="94">
        <v>7500</v>
      </c>
      <c r="G78" s="94">
        <v>10719.71</v>
      </c>
      <c r="H78" s="94">
        <v>37876.71</v>
      </c>
      <c r="I78" s="94">
        <v>14121.87</v>
      </c>
      <c r="J78" s="95">
        <v>68253.42</v>
      </c>
    </row>
    <row r="79" spans="1:10" ht="15">
      <c r="A79" s="29" t="s">
        <v>80</v>
      </c>
      <c r="B79" s="28" t="s">
        <v>79</v>
      </c>
      <c r="C79" s="93">
        <v>2823</v>
      </c>
      <c r="D79" s="94">
        <v>2899</v>
      </c>
      <c r="E79" s="94">
        <v>5387.29</v>
      </c>
      <c r="F79" s="94">
        <v>5238.23</v>
      </c>
      <c r="G79" s="94">
        <v>32305.06</v>
      </c>
      <c r="H79" s="94">
        <v>24835.2</v>
      </c>
      <c r="I79" s="94">
        <v>38094.54</v>
      </c>
      <c r="J79" s="95">
        <v>56432.16</v>
      </c>
    </row>
    <row r="80" spans="1:10" ht="15">
      <c r="A80" s="31" t="s">
        <v>62</v>
      </c>
      <c r="B80" s="34" t="s">
        <v>127</v>
      </c>
      <c r="C80" s="99">
        <f>SUM(C70:C79)</f>
        <v>470765.54</v>
      </c>
      <c r="D80" s="100">
        <f>SUM(D70:D79)</f>
        <v>660702.01</v>
      </c>
      <c r="E80" s="100">
        <f>SUM(E70:E79)</f>
        <v>960610.48</v>
      </c>
      <c r="F80" s="100">
        <f>SUM(F70:F79)</f>
        <v>1276209.72</v>
      </c>
      <c r="G80" s="100">
        <f>SUM(G70:G79)</f>
        <v>1547260.54</v>
      </c>
      <c r="H80" s="100">
        <f>SUM(H70:H79)</f>
        <v>2291903.7</v>
      </c>
      <c r="I80" s="100">
        <f>SUM(I70:I79)</f>
        <v>2135213.96</v>
      </c>
      <c r="J80" s="101">
        <f>SUM(J70:J79)</f>
        <v>3398831.4</v>
      </c>
    </row>
    <row r="81" spans="1:10" ht="15">
      <c r="A81" s="29" t="s">
        <v>83</v>
      </c>
      <c r="B81" s="28" t="s">
        <v>82</v>
      </c>
      <c r="C81" s="102"/>
      <c r="D81" s="103"/>
      <c r="E81" s="94"/>
      <c r="F81" s="94"/>
      <c r="G81" s="94"/>
      <c r="H81" s="94"/>
      <c r="I81" s="94"/>
      <c r="J81" s="95"/>
    </row>
    <row r="82" spans="1:10" ht="15">
      <c r="A82" s="29" t="s">
        <v>85</v>
      </c>
      <c r="B82" s="28" t="s">
        <v>84</v>
      </c>
      <c r="C82" s="96">
        <v>533390.46</v>
      </c>
      <c r="D82" s="97">
        <v>117140.96</v>
      </c>
      <c r="E82" s="97">
        <v>814186.92</v>
      </c>
      <c r="F82" s="97">
        <v>163174.55</v>
      </c>
      <c r="G82" s="97">
        <v>1523553.35</v>
      </c>
      <c r="H82" s="97">
        <v>847052.24</v>
      </c>
      <c r="I82" s="97">
        <v>1865525.74</v>
      </c>
      <c r="J82" s="98">
        <v>1334735.52</v>
      </c>
    </row>
    <row r="83" spans="1:10" ht="15">
      <c r="A83" s="29" t="s">
        <v>86</v>
      </c>
      <c r="B83" s="28" t="s">
        <v>0</v>
      </c>
      <c r="C83" s="93"/>
      <c r="D83" s="94"/>
      <c r="E83" s="94"/>
      <c r="F83" s="94"/>
      <c r="G83" s="94"/>
      <c r="H83" s="94"/>
      <c r="I83" s="94"/>
      <c r="J83" s="95"/>
    </row>
    <row r="84" spans="1:10" ht="15">
      <c r="A84" s="29" t="s">
        <v>87</v>
      </c>
      <c r="B84" s="28" t="s">
        <v>1</v>
      </c>
      <c r="C84" s="93"/>
      <c r="D84" s="94"/>
      <c r="E84" s="94">
        <v>3000</v>
      </c>
      <c r="F84" s="94"/>
      <c r="G84" s="94">
        <v>3000</v>
      </c>
      <c r="H84" s="94"/>
      <c r="I84" s="94">
        <v>3000</v>
      </c>
      <c r="J84" s="95"/>
    </row>
    <row r="85" spans="1:10" ht="15">
      <c r="A85" s="29" t="s">
        <v>89</v>
      </c>
      <c r="B85" s="28" t="s">
        <v>88</v>
      </c>
      <c r="C85" s="104"/>
      <c r="D85" s="105">
        <v>2854.8</v>
      </c>
      <c r="E85" s="105"/>
      <c r="F85" s="105">
        <v>11468</v>
      </c>
      <c r="G85" s="105"/>
      <c r="H85" s="105">
        <v>20565.76</v>
      </c>
      <c r="I85" s="105"/>
      <c r="J85" s="106">
        <v>24273.59</v>
      </c>
    </row>
    <row r="86" spans="1:10" ht="15">
      <c r="A86" s="31" t="s">
        <v>81</v>
      </c>
      <c r="B86" s="34" t="s">
        <v>126</v>
      </c>
      <c r="C86" s="99">
        <f>SUM(C81:C85)</f>
        <v>533390.46</v>
      </c>
      <c r="D86" s="100">
        <f>SUM(D81:D85)</f>
        <v>119995.76</v>
      </c>
      <c r="E86" s="100">
        <f>SUM(E81:E85)</f>
        <v>817186.92</v>
      </c>
      <c r="F86" s="100">
        <f>SUM(F81:F85)</f>
        <v>174642.55</v>
      </c>
      <c r="G86" s="100">
        <f>SUM(G81:G85)</f>
        <v>1526553.35</v>
      </c>
      <c r="H86" s="100">
        <f>SUM(H81:H85)</f>
        <v>867618</v>
      </c>
      <c r="I86" s="100">
        <f>SUM(I81:I85)</f>
        <v>1868525.74</v>
      </c>
      <c r="J86" s="101">
        <f>SUM(J81:J85)</f>
        <v>1359009.11</v>
      </c>
    </row>
    <row r="87" spans="1:10" ht="15">
      <c r="A87" s="29" t="s">
        <v>92</v>
      </c>
      <c r="B87" s="28" t="s">
        <v>91</v>
      </c>
      <c r="C87" s="107"/>
      <c r="D87" s="108"/>
      <c r="E87" s="108"/>
      <c r="F87" s="108"/>
      <c r="G87" s="108"/>
      <c r="H87" s="108"/>
      <c r="I87" s="108"/>
      <c r="J87" s="109"/>
    </row>
    <row r="88" spans="1:10" ht="15">
      <c r="A88" s="29" t="s">
        <v>94</v>
      </c>
      <c r="B88" s="28" t="s">
        <v>93</v>
      </c>
      <c r="C88" s="107"/>
      <c r="D88" s="108"/>
      <c r="E88" s="108"/>
      <c r="F88" s="108"/>
      <c r="G88" s="108"/>
      <c r="H88" s="108"/>
      <c r="I88" s="108"/>
      <c r="J88" s="109"/>
    </row>
    <row r="89" spans="1:10" ht="15">
      <c r="A89" s="29" t="s">
        <v>96</v>
      </c>
      <c r="B89" s="28" t="s">
        <v>95</v>
      </c>
      <c r="C89" s="107"/>
      <c r="D89" s="108"/>
      <c r="E89" s="108"/>
      <c r="F89" s="108"/>
      <c r="G89" s="108"/>
      <c r="H89" s="108"/>
      <c r="I89" s="108"/>
      <c r="J89" s="109"/>
    </row>
    <row r="90" spans="1:10" ht="15">
      <c r="A90" s="29" t="s">
        <v>98</v>
      </c>
      <c r="B90" s="28" t="s">
        <v>97</v>
      </c>
      <c r="C90" s="93"/>
      <c r="D90" s="94"/>
      <c r="E90" s="94"/>
      <c r="F90" s="94"/>
      <c r="G90" s="94"/>
      <c r="H90" s="94"/>
      <c r="I90" s="94"/>
      <c r="J90" s="95"/>
    </row>
    <row r="91" spans="1:10" ht="15">
      <c r="A91" s="31" t="s">
        <v>90</v>
      </c>
      <c r="B91" s="34" t="s">
        <v>125</v>
      </c>
      <c r="C91" s="99">
        <f>SUM(C87:C90)</f>
        <v>0</v>
      </c>
      <c r="D91" s="110">
        <f>SUM(D87:D90)</f>
        <v>0</v>
      </c>
      <c r="E91" s="110">
        <f>SUM(E87:E90)</f>
        <v>0</v>
      </c>
      <c r="F91" s="110">
        <f>SUM(F87:F90)</f>
        <v>0</v>
      </c>
      <c r="G91" s="110">
        <f>SUM(G87:G90)</f>
        <v>0</v>
      </c>
      <c r="H91" s="110">
        <f>SUM(H87:H90)</f>
        <v>0</v>
      </c>
      <c r="I91" s="110">
        <f>SUM(I87:I90)</f>
        <v>0</v>
      </c>
      <c r="J91" s="111">
        <f>SUM(J87:J90)</f>
        <v>0</v>
      </c>
    </row>
    <row r="92" spans="1:10" ht="15">
      <c r="A92" s="29" t="s">
        <v>101</v>
      </c>
      <c r="B92" s="28" t="s">
        <v>100</v>
      </c>
      <c r="C92" s="107"/>
      <c r="D92" s="108"/>
      <c r="E92" s="108"/>
      <c r="F92" s="108"/>
      <c r="G92" s="108"/>
      <c r="H92" s="108"/>
      <c r="I92" s="108"/>
      <c r="J92" s="109"/>
    </row>
    <row r="93" spans="1:10" ht="15">
      <c r="A93" s="29" t="s">
        <v>103</v>
      </c>
      <c r="B93" s="28" t="s">
        <v>102</v>
      </c>
      <c r="C93" s="107"/>
      <c r="D93" s="108"/>
      <c r="E93" s="108"/>
      <c r="F93" s="108"/>
      <c r="G93" s="108"/>
      <c r="H93" s="108"/>
      <c r="I93" s="108"/>
      <c r="J93" s="109"/>
    </row>
    <row r="94" spans="1:10" ht="15">
      <c r="A94" s="29" t="s">
        <v>105</v>
      </c>
      <c r="B94" s="28" t="s">
        <v>104</v>
      </c>
      <c r="C94" s="107"/>
      <c r="D94" s="108"/>
      <c r="E94" s="108"/>
      <c r="F94" s="108"/>
      <c r="G94" s="108">
        <v>29850.64</v>
      </c>
      <c r="H94" s="108"/>
      <c r="I94" s="108">
        <v>59867.97</v>
      </c>
      <c r="J94" s="109"/>
    </row>
    <row r="95" spans="1:10" ht="15">
      <c r="A95" s="29" t="s">
        <v>107</v>
      </c>
      <c r="B95" s="28" t="s">
        <v>106</v>
      </c>
      <c r="C95" s="107"/>
      <c r="D95" s="108"/>
      <c r="E95" s="108"/>
      <c r="F95" s="108"/>
      <c r="G95" s="108"/>
      <c r="H95" s="108"/>
      <c r="I95" s="108"/>
      <c r="J95" s="109"/>
    </row>
    <row r="96" spans="1:10" ht="15">
      <c r="A96" s="29" t="s">
        <v>109</v>
      </c>
      <c r="B96" s="28" t="s">
        <v>108</v>
      </c>
      <c r="C96" s="107"/>
      <c r="D96" s="108"/>
      <c r="E96" s="108"/>
      <c r="F96" s="108"/>
      <c r="G96" s="108"/>
      <c r="H96" s="108"/>
      <c r="I96" s="108"/>
      <c r="J96" s="109"/>
    </row>
    <row r="97" spans="1:10" ht="15">
      <c r="A97" s="31" t="s">
        <v>99</v>
      </c>
      <c r="B97" s="34" t="s">
        <v>124</v>
      </c>
      <c r="C97" s="112">
        <f>SUM(C92:C96)</f>
        <v>0</v>
      </c>
      <c r="D97" s="110">
        <f>SUM(D92:D96)</f>
        <v>0</v>
      </c>
      <c r="E97" s="110">
        <f>SUM(E92:E96)</f>
        <v>0</v>
      </c>
      <c r="F97" s="110">
        <f>SUM(F92:F96)</f>
        <v>0</v>
      </c>
      <c r="G97" s="110">
        <f>SUM(G92:G96)</f>
        <v>29850.64</v>
      </c>
      <c r="H97" s="110">
        <f>SUM(H92:H96)</f>
        <v>0</v>
      </c>
      <c r="I97" s="110">
        <f>SUM(I92:I96)</f>
        <v>59867.97</v>
      </c>
      <c r="J97" s="111">
        <f>SUM(J92:J96)</f>
        <v>0</v>
      </c>
    </row>
    <row r="98" spans="1:10" ht="30">
      <c r="A98" s="31" t="s">
        <v>168</v>
      </c>
      <c r="B98" s="40" t="s">
        <v>128</v>
      </c>
      <c r="C98" s="113"/>
      <c r="D98" s="114"/>
      <c r="E98" s="114"/>
      <c r="F98" s="114"/>
      <c r="G98" s="114"/>
      <c r="H98" s="114"/>
      <c r="I98" s="114"/>
      <c r="J98" s="115"/>
    </row>
    <row r="99" spans="1:10" ht="15">
      <c r="A99" s="29" t="s">
        <v>112</v>
      </c>
      <c r="B99" s="28" t="s">
        <v>111</v>
      </c>
      <c r="C99" s="107">
        <v>114938.21</v>
      </c>
      <c r="D99" s="108">
        <v>90502.67</v>
      </c>
      <c r="E99" s="108">
        <v>232634.06</v>
      </c>
      <c r="F99" s="108">
        <v>211309.68</v>
      </c>
      <c r="G99" s="108">
        <v>365608.29</v>
      </c>
      <c r="H99" s="108">
        <v>380700.83</v>
      </c>
      <c r="I99" s="108">
        <v>530215.2</v>
      </c>
      <c r="J99" s="109">
        <v>567070.22</v>
      </c>
    </row>
    <row r="100" spans="1:10" ht="15">
      <c r="A100" s="29" t="s">
        <v>114</v>
      </c>
      <c r="B100" s="28" t="s">
        <v>113</v>
      </c>
      <c r="C100" s="107">
        <v>9038.37</v>
      </c>
      <c r="D100" s="108">
        <v>5197.77</v>
      </c>
      <c r="E100" s="108">
        <v>11777.12</v>
      </c>
      <c r="F100" s="108">
        <v>13362.88</v>
      </c>
      <c r="G100" s="108">
        <v>14391.92</v>
      </c>
      <c r="H100" s="108">
        <v>74403.03</v>
      </c>
      <c r="I100" s="108">
        <v>20089.61</v>
      </c>
      <c r="J100" s="109">
        <v>135443.16</v>
      </c>
    </row>
    <row r="101" spans="1:10" ht="15.75">
      <c r="A101" s="31" t="s">
        <v>110</v>
      </c>
      <c r="B101" s="34" t="s">
        <v>123</v>
      </c>
      <c r="C101" s="116">
        <f>+C99+C100</f>
        <v>123976.58</v>
      </c>
      <c r="D101" s="117">
        <f>+D99+D100</f>
        <v>95700.44</v>
      </c>
      <c r="E101" s="117">
        <f>+E99+E100</f>
        <v>244411.18</v>
      </c>
      <c r="F101" s="117">
        <f>+F99+F100</f>
        <v>224672.56</v>
      </c>
      <c r="G101" s="117">
        <f>+G99+G100</f>
        <v>380000.21</v>
      </c>
      <c r="H101" s="117">
        <f>+H99+H100</f>
        <v>455103.86</v>
      </c>
      <c r="I101" s="117">
        <f>+I99+I100</f>
        <v>550304.81</v>
      </c>
      <c r="J101" s="118">
        <f>+J99+J100</f>
        <v>702513.38</v>
      </c>
    </row>
    <row r="102" spans="1:10" ht="18.75">
      <c r="A102" s="41" t="s">
        <v>137</v>
      </c>
      <c r="B102" s="37" t="s">
        <v>144</v>
      </c>
      <c r="C102" s="119"/>
      <c r="D102" s="120">
        <v>0</v>
      </c>
      <c r="E102" s="120"/>
      <c r="F102" s="120">
        <v>0</v>
      </c>
      <c r="G102" s="120"/>
      <c r="H102" s="120">
        <v>0</v>
      </c>
      <c r="I102" s="120"/>
      <c r="J102" s="121">
        <v>0</v>
      </c>
    </row>
    <row r="103" spans="1:10" ht="16.5">
      <c r="A103" s="193" t="s">
        <v>132</v>
      </c>
      <c r="B103" s="194"/>
      <c r="C103" s="122">
        <f>+C102+C101+C98+C97+C91+C86+C80</f>
        <v>1128132.58</v>
      </c>
      <c r="D103" s="123">
        <f>+D102+D101+D98+D97+D91+D86+D80</f>
        <v>876398.21</v>
      </c>
      <c r="E103" s="123">
        <f>+E102+E101+E98+E97+E91+E86+E80</f>
        <v>2022208.58</v>
      </c>
      <c r="F103" s="123">
        <f>+F102+F101+F98+F97+F91+F86+F80</f>
        <v>1675524.83</v>
      </c>
      <c r="G103" s="123">
        <f>+G102+G101+G98+G97+G91+G86+G80</f>
        <v>3483664.74</v>
      </c>
      <c r="H103" s="123">
        <f>+H102+H101+H98+H97+H91+H86+H80</f>
        <v>3614625.56</v>
      </c>
      <c r="I103" s="123">
        <f>+I102+I101+I98+I97+I91+I86+I80</f>
        <v>4613912.48</v>
      </c>
      <c r="J103" s="124">
        <f>+J102+J101+J98+J97+J91+J86+J80</f>
        <v>5460353.89</v>
      </c>
    </row>
    <row r="104" spans="1:10" ht="16.5">
      <c r="A104" s="193" t="s">
        <v>162</v>
      </c>
      <c r="B104" s="194"/>
      <c r="C104" s="2"/>
      <c r="D104" s="87">
        <v>0</v>
      </c>
      <c r="E104" s="3"/>
      <c r="F104" s="87">
        <v>0</v>
      </c>
      <c r="G104" s="3"/>
      <c r="H104" s="87">
        <v>0</v>
      </c>
      <c r="I104" s="3"/>
      <c r="J104" s="89">
        <v>0</v>
      </c>
    </row>
    <row r="105" spans="1:10" ht="16.5">
      <c r="A105" s="17"/>
      <c r="B105" s="42"/>
      <c r="C105" s="43"/>
      <c r="D105" s="43"/>
      <c r="E105" s="43"/>
      <c r="F105" s="43"/>
      <c r="G105" s="43"/>
      <c r="H105" s="43"/>
      <c r="I105" s="43"/>
      <c r="J105" s="44"/>
    </row>
    <row r="106" spans="1:10" ht="16.5">
      <c r="A106" s="45"/>
      <c r="B106" s="46" t="s">
        <v>129</v>
      </c>
      <c r="C106" s="123">
        <f>+C64-C103</f>
        <v>1756030.74</v>
      </c>
      <c r="D106" s="123">
        <f>+D64-D103</f>
        <v>1592795.15</v>
      </c>
      <c r="E106" s="123">
        <f>+E64-E103</f>
        <v>2026110.12</v>
      </c>
      <c r="F106" s="123">
        <f>+F64-F103</f>
        <v>1935439.56</v>
      </c>
      <c r="G106" s="123">
        <f>+G64-G103</f>
        <v>1458349.26</v>
      </c>
      <c r="H106" s="123">
        <f>+H64-H103</f>
        <v>1511425</v>
      </c>
      <c r="I106" s="123">
        <f>+I64-I103</f>
        <v>1808185.55</v>
      </c>
      <c r="J106" s="124">
        <f>+J64-J103</f>
        <v>1149243.83</v>
      </c>
    </row>
    <row r="107" spans="1:10" s="23" customFormat="1" ht="16.5">
      <c r="A107" s="45"/>
      <c r="B107" s="46" t="s">
        <v>163</v>
      </c>
      <c r="C107" s="4"/>
      <c r="D107" s="127">
        <f>+D65-D104</f>
        <v>0</v>
      </c>
      <c r="E107" s="5"/>
      <c r="F107" s="127">
        <f>+F65-F104</f>
        <v>0</v>
      </c>
      <c r="G107" s="5"/>
      <c r="H107" s="127">
        <f>+H65-H104</f>
        <v>0</v>
      </c>
      <c r="I107" s="5"/>
      <c r="J107" s="125">
        <f>+J65-J104</f>
        <v>0</v>
      </c>
    </row>
    <row r="108" spans="1:10" s="23" customFormat="1" ht="16.5">
      <c r="A108" s="47"/>
      <c r="B108" s="46" t="s">
        <v>134</v>
      </c>
      <c r="C108" s="123">
        <v>0</v>
      </c>
      <c r="D108" s="123">
        <f>IF(D106&lt;0,-D106,0)</f>
        <v>0</v>
      </c>
      <c r="E108" s="123">
        <v>0</v>
      </c>
      <c r="F108" s="123">
        <f>IF(F106&lt;0,-F106,0)</f>
        <v>0</v>
      </c>
      <c r="G108" s="123">
        <v>0</v>
      </c>
      <c r="H108" s="123">
        <f>IF(H106&lt;0,-H106,0)</f>
        <v>0</v>
      </c>
      <c r="I108" s="123">
        <v>0</v>
      </c>
      <c r="J108" s="126">
        <f>IF(J106&lt;0,-J106,0)</f>
        <v>0</v>
      </c>
    </row>
    <row r="109" spans="1:10" s="48" customFormat="1" ht="21" customHeight="1">
      <c r="A109" s="207" t="s">
        <v>149</v>
      </c>
      <c r="B109" s="207"/>
      <c r="C109" s="207"/>
      <c r="D109" s="207"/>
      <c r="E109" s="207"/>
      <c r="F109" s="207"/>
      <c r="G109" s="207"/>
      <c r="H109" s="207"/>
      <c r="I109" s="207"/>
      <c r="J109" s="207"/>
    </row>
    <row r="110" spans="1:10" s="48" customFormat="1" ht="21" customHeight="1">
      <c r="A110" s="208" t="s">
        <v>151</v>
      </c>
      <c r="B110" s="208"/>
      <c r="C110" s="208"/>
      <c r="D110" s="208"/>
      <c r="E110" s="208"/>
      <c r="F110" s="208"/>
      <c r="G110" s="208"/>
      <c r="H110" s="208"/>
      <c r="I110" s="208"/>
      <c r="J110" s="208"/>
    </row>
    <row r="111" spans="1:10" s="48" customFormat="1" ht="21" customHeight="1">
      <c r="A111" s="198" t="s">
        <v>167</v>
      </c>
      <c r="B111" s="198"/>
      <c r="C111" s="198"/>
      <c r="D111" s="198"/>
      <c r="E111" s="198"/>
      <c r="F111" s="198"/>
      <c r="G111" s="198"/>
      <c r="H111" s="198"/>
      <c r="I111" s="198"/>
      <c r="J111" s="198"/>
    </row>
    <row r="112" ht="15" customHeight="1">
      <c r="A112" s="48"/>
    </row>
    <row r="113" ht="15" customHeight="1">
      <c r="A113" s="48"/>
    </row>
    <row r="114" ht="15" customHeight="1">
      <c r="A114" s="48"/>
    </row>
    <row r="115" ht="15" customHeight="1">
      <c r="A115" s="48"/>
    </row>
    <row r="116" ht="15" customHeight="1">
      <c r="A116" s="48"/>
    </row>
    <row r="117" ht="15" customHeight="1">
      <c r="A117" s="48"/>
    </row>
    <row r="118" ht="15" customHeight="1">
      <c r="A118" s="48"/>
    </row>
    <row r="119" ht="15" customHeight="1">
      <c r="A119" s="48"/>
    </row>
    <row r="120" ht="15" customHeight="1">
      <c r="A120" s="48"/>
    </row>
    <row r="121" ht="15" customHeight="1">
      <c r="A121" s="48"/>
    </row>
    <row r="122" ht="15" customHeight="1">
      <c r="A122" s="48"/>
    </row>
    <row r="123" ht="15" customHeight="1">
      <c r="A123" s="48"/>
    </row>
    <row r="124" ht="15" customHeight="1">
      <c r="A124" s="48"/>
    </row>
    <row r="125" ht="15" customHeight="1">
      <c r="A125" s="48"/>
    </row>
    <row r="126" ht="15" customHeight="1">
      <c r="A126" s="48"/>
    </row>
    <row r="127" ht="15" customHeight="1">
      <c r="A127" s="48"/>
    </row>
    <row r="128" ht="15" customHeight="1">
      <c r="A128" s="48"/>
    </row>
    <row r="129" ht="15" customHeight="1">
      <c r="A129" s="48"/>
    </row>
    <row r="130" ht="15" customHeight="1">
      <c r="A130" s="48"/>
    </row>
    <row r="131" ht="15" customHeight="1">
      <c r="A131" s="48"/>
    </row>
    <row r="132" ht="15" customHeight="1">
      <c r="A132" s="48"/>
    </row>
    <row r="133" ht="15" customHeight="1">
      <c r="A133" s="48"/>
    </row>
    <row r="134" ht="15" customHeight="1">
      <c r="A134" s="48"/>
    </row>
    <row r="135" ht="15" customHeight="1">
      <c r="A135" s="48"/>
    </row>
    <row r="136" ht="15" customHeight="1">
      <c r="A136" s="48"/>
    </row>
    <row r="137" ht="15" customHeight="1">
      <c r="A137" s="48"/>
    </row>
    <row r="138" ht="15" customHeight="1">
      <c r="A138" s="48"/>
    </row>
    <row r="139" ht="15" customHeight="1">
      <c r="A139" s="48"/>
    </row>
    <row r="140" ht="15" customHeight="1">
      <c r="A140" s="48"/>
    </row>
    <row r="141" ht="15" customHeight="1">
      <c r="A141" s="48"/>
    </row>
    <row r="142" ht="15" customHeight="1">
      <c r="A142" s="48"/>
    </row>
    <row r="143" ht="15" customHeight="1">
      <c r="A143" s="48"/>
    </row>
    <row r="144" ht="15" customHeight="1">
      <c r="A144" s="48"/>
    </row>
    <row r="145" ht="15" customHeight="1">
      <c r="A145" s="48"/>
    </row>
    <row r="146" ht="15" customHeight="1">
      <c r="A146" s="48"/>
    </row>
    <row r="147" ht="15" customHeight="1">
      <c r="A147" s="48"/>
    </row>
    <row r="148" ht="15" customHeight="1">
      <c r="A148" s="48"/>
    </row>
    <row r="149" ht="15" customHeight="1">
      <c r="A149" s="48"/>
    </row>
    <row r="150" ht="15" customHeight="1">
      <c r="A150" s="48"/>
    </row>
    <row r="151" ht="15" customHeight="1">
      <c r="A151" s="48"/>
    </row>
    <row r="152" ht="15" customHeight="1">
      <c r="A152" s="48"/>
    </row>
    <row r="153" ht="15" customHeight="1">
      <c r="A153" s="48"/>
    </row>
    <row r="154" ht="15" customHeight="1">
      <c r="A154" s="48"/>
    </row>
    <row r="155" ht="15" customHeight="1">
      <c r="A155" s="48"/>
    </row>
    <row r="156" ht="15" customHeight="1">
      <c r="A156" s="48"/>
    </row>
    <row r="157" ht="15" customHeight="1">
      <c r="A157" s="48"/>
    </row>
    <row r="158" ht="15" customHeight="1">
      <c r="A158" s="48"/>
    </row>
    <row r="159" ht="15" customHeight="1">
      <c r="A159" s="48"/>
    </row>
    <row r="160" ht="15" customHeight="1">
      <c r="A160" s="48"/>
    </row>
    <row r="161" ht="15" customHeight="1">
      <c r="A161" s="48"/>
    </row>
    <row r="162" ht="15" customHeight="1">
      <c r="A162" s="48"/>
    </row>
    <row r="163" ht="15" customHeight="1">
      <c r="A163" s="48"/>
    </row>
    <row r="164" ht="15" customHeight="1">
      <c r="A164" s="48"/>
    </row>
    <row r="165" ht="15" customHeight="1">
      <c r="A165" s="48"/>
    </row>
    <row r="166" ht="15" customHeight="1">
      <c r="A166" s="48"/>
    </row>
    <row r="167" ht="15" customHeight="1">
      <c r="A167" s="48"/>
    </row>
    <row r="168" ht="15" customHeight="1">
      <c r="A168" s="48"/>
    </row>
    <row r="169" ht="15" customHeight="1">
      <c r="A169" s="48"/>
    </row>
    <row r="170" ht="15" customHeight="1">
      <c r="A170" s="48"/>
    </row>
    <row r="171" ht="15" customHeight="1">
      <c r="A171" s="48"/>
    </row>
    <row r="172" ht="15" customHeight="1">
      <c r="A172" s="48"/>
    </row>
    <row r="173" ht="15" customHeight="1">
      <c r="A173" s="48"/>
    </row>
    <row r="174" ht="15" customHeight="1">
      <c r="A174" s="48"/>
    </row>
    <row r="175" ht="15" customHeight="1">
      <c r="A175" s="48"/>
    </row>
    <row r="176" ht="15" customHeight="1">
      <c r="A176" s="48"/>
    </row>
    <row r="177" ht="15" customHeight="1">
      <c r="A177" s="48"/>
    </row>
    <row r="178" ht="15" customHeight="1">
      <c r="A178" s="48"/>
    </row>
    <row r="179" ht="15" customHeight="1">
      <c r="A179" s="48"/>
    </row>
    <row r="180" ht="15" customHeight="1">
      <c r="A180" s="48"/>
    </row>
    <row r="181" ht="15" customHeight="1">
      <c r="A181" s="48"/>
    </row>
    <row r="182" ht="15" customHeight="1">
      <c r="A182" s="48"/>
    </row>
    <row r="183" ht="15" customHeight="1">
      <c r="A183" s="48"/>
    </row>
    <row r="184" ht="15" customHeight="1">
      <c r="A184" s="48"/>
    </row>
    <row r="185" ht="15" customHeight="1">
      <c r="A185" s="48"/>
    </row>
    <row r="186" ht="15" customHeight="1">
      <c r="A186" s="48"/>
    </row>
    <row r="187" ht="15" customHeight="1">
      <c r="A187" s="48"/>
    </row>
    <row r="188" ht="15" customHeight="1">
      <c r="A188" s="48"/>
    </row>
    <row r="189" ht="15" customHeight="1">
      <c r="A189" s="48"/>
    </row>
    <row r="190" ht="15" customHeight="1">
      <c r="A190" s="48"/>
    </row>
    <row r="191" ht="15" customHeight="1">
      <c r="A191" s="48"/>
    </row>
    <row r="192" ht="15" customHeight="1">
      <c r="A192" s="48"/>
    </row>
    <row r="193" ht="15" customHeight="1">
      <c r="A193" s="48"/>
    </row>
    <row r="194" ht="15" customHeight="1">
      <c r="A194" s="48"/>
    </row>
    <row r="195" ht="15" customHeight="1">
      <c r="A195" s="48"/>
    </row>
    <row r="196" ht="15" customHeight="1">
      <c r="A196" s="48"/>
    </row>
    <row r="197" ht="15" customHeight="1">
      <c r="A197" s="48"/>
    </row>
    <row r="198" ht="15" customHeight="1">
      <c r="A198" s="48"/>
    </row>
    <row r="199" ht="15" customHeight="1">
      <c r="A199" s="48"/>
    </row>
    <row r="200" ht="15" customHeight="1">
      <c r="A200" s="48"/>
    </row>
    <row r="201" ht="15" customHeight="1">
      <c r="A201" s="48"/>
    </row>
    <row r="202" ht="15" customHeight="1">
      <c r="A202" s="48"/>
    </row>
    <row r="203" ht="15" customHeight="1">
      <c r="A203" s="48"/>
    </row>
    <row r="204" ht="15" customHeight="1">
      <c r="A204" s="48"/>
    </row>
    <row r="205" ht="15" customHeight="1">
      <c r="A205" s="48"/>
    </row>
    <row r="206" ht="15" customHeight="1">
      <c r="A206" s="48"/>
    </row>
  </sheetData>
  <sheetProtection password="D3C7" sheet="1" objects="1" scenarios="1"/>
  <mergeCells count="31">
    <mergeCell ref="A111:J111"/>
    <mergeCell ref="C11:J11"/>
    <mergeCell ref="A6:J6"/>
    <mergeCell ref="B1:J2"/>
    <mergeCell ref="E12:F12"/>
    <mergeCell ref="G12:H12"/>
    <mergeCell ref="I12:J12"/>
    <mergeCell ref="A103:B103"/>
    <mergeCell ref="A104:B104"/>
    <mergeCell ref="A109:J109"/>
    <mergeCell ref="A110:J110"/>
    <mergeCell ref="C68:D68"/>
    <mergeCell ref="E68:F68"/>
    <mergeCell ref="G68:H68"/>
    <mergeCell ref="I68:J68"/>
    <mergeCell ref="A67:A69"/>
    <mergeCell ref="A3:J3"/>
    <mergeCell ref="A4:J4"/>
    <mergeCell ref="A7:J7"/>
    <mergeCell ref="A9:J9"/>
    <mergeCell ref="C67:J67"/>
    <mergeCell ref="B67:B69"/>
    <mergeCell ref="A62:B62"/>
    <mergeCell ref="A5:J5"/>
    <mergeCell ref="B11:B13"/>
    <mergeCell ref="C12:D12"/>
    <mergeCell ref="A63:B63"/>
    <mergeCell ref="A64:B64"/>
    <mergeCell ref="A65:B65"/>
    <mergeCell ref="A8:J8"/>
    <mergeCell ref="A11:A13"/>
  </mergeCells>
  <pageMargins left="0.31496062992126" right="0.118110236220472" top="0.15748031496063" bottom="0" header="0" footer="0"/>
  <pageSetup fitToHeight="2" horizontalDpi="600" verticalDpi="600" orientation="landscape" paperSize="9" scale="1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675"/>
  <sheetViews>
    <sheetView showGridLines="0" zoomScale="85" zoomScaleNormal="85" workbookViewId="0" topLeftCell="A1"/>
  </sheetViews>
  <sheetFormatPr defaultColWidth="12.5703125" defaultRowHeight="15" customHeight="1"/>
  <cols>
    <col min="1" max="1" width="15.7142857142857" style="48" customWidth="1"/>
    <col min="2" max="2" width="65.8571428571429" style="48" customWidth="1"/>
    <col min="3" max="3" width="37.1428571428571" style="48" customWidth="1"/>
    <col min="4" max="4" width="35.4285714285714" style="48" bestFit="1" customWidth="1"/>
    <col min="5" max="5" width="34.8571428571429" style="48" bestFit="1" customWidth="1"/>
    <col min="6" max="6" width="14" style="48" bestFit="1" customWidth="1"/>
    <col min="7" max="7" width="20.8571428571429" style="7" customWidth="1"/>
    <col min="8" max="8" width="22" style="7" customWidth="1"/>
    <col min="9" max="9" width="20.1428571428571" style="7" customWidth="1"/>
    <col min="10" max="10" width="21.8571428571429" style="7" customWidth="1"/>
    <col min="11" max="11" width="19.8571428571429" style="7" customWidth="1"/>
    <col min="12" max="12" width="23" style="7" customWidth="1"/>
    <col min="13" max="13" width="21.7142857142857" style="7" customWidth="1"/>
    <col min="14" max="14" width="23.5714285714286" style="7" customWidth="1"/>
    <col min="15" max="16384" width="12.5714285714286" style="7" customWidth="1"/>
  </cols>
  <sheetData>
    <row r="1" spans="1:14" ht="53.45" customHeight="1">
      <c r="A1" s="135"/>
      <c r="B1" s="202" t="s">
        <v>146</v>
      </c>
      <c r="C1" s="202"/>
      <c r="D1" s="202"/>
      <c r="E1" s="202"/>
      <c r="F1" s="202"/>
      <c r="G1" s="202"/>
      <c r="H1" s="202"/>
      <c r="I1" s="202"/>
      <c r="J1" s="202"/>
      <c r="K1" s="202"/>
      <c r="L1" s="202"/>
      <c r="M1" s="202"/>
      <c r="N1" s="202"/>
    </row>
    <row r="2" spans="1:14" ht="16.5" customHeight="1">
      <c r="A2" s="6"/>
      <c r="B2" s="202"/>
      <c r="C2" s="202"/>
      <c r="D2" s="202"/>
      <c r="E2" s="202"/>
      <c r="F2" s="202"/>
      <c r="G2" s="202"/>
      <c r="H2" s="202"/>
      <c r="I2" s="202"/>
      <c r="J2" s="202"/>
      <c r="K2" s="202"/>
      <c r="L2" s="202"/>
      <c r="M2" s="202"/>
      <c r="N2" s="202"/>
    </row>
    <row r="3" spans="1:14" s="23" customFormat="1" ht="30" customHeight="1">
      <c r="A3" s="215" t="s">
        <v>145</v>
      </c>
      <c r="B3" s="215"/>
      <c r="C3" s="215"/>
      <c r="D3" s="215"/>
      <c r="E3" s="215"/>
      <c r="F3" s="215"/>
      <c r="G3" s="215"/>
      <c r="H3" s="215"/>
      <c r="I3" s="215"/>
      <c r="J3" s="215"/>
      <c r="K3" s="215"/>
      <c r="L3" s="215"/>
      <c r="M3" s="215"/>
      <c r="N3" s="215"/>
    </row>
    <row r="4" spans="1:14" s="23" customFormat="1" ht="15" customHeight="1">
      <c r="A4" s="215" t="s">
        <v>150</v>
      </c>
      <c r="B4" s="215"/>
      <c r="C4" s="215"/>
      <c r="D4" s="215"/>
      <c r="E4" s="215"/>
      <c r="F4" s="215"/>
      <c r="G4" s="215"/>
      <c r="H4" s="215"/>
      <c r="I4" s="215"/>
      <c r="J4" s="215"/>
      <c r="K4" s="215"/>
      <c r="L4" s="215"/>
      <c r="M4" s="215"/>
      <c r="N4" s="215"/>
    </row>
    <row r="5" spans="1:14" s="23" customFormat="1" ht="15" customHeight="1">
      <c r="A5" s="216" t="s">
        <v>164</v>
      </c>
      <c r="B5" s="216"/>
      <c r="C5" s="216"/>
      <c r="D5" s="216"/>
      <c r="E5" s="216"/>
      <c r="F5" s="216"/>
      <c r="G5" s="216"/>
      <c r="H5" s="216"/>
      <c r="I5" s="216"/>
      <c r="J5" s="216"/>
      <c r="K5" s="216"/>
      <c r="L5" s="216"/>
      <c r="M5" s="216"/>
      <c r="N5" s="216"/>
    </row>
    <row r="6" spans="1:14" s="23" customFormat="1" ht="15" customHeight="1">
      <c r="A6" s="215" t="s">
        <v>165</v>
      </c>
      <c r="B6" s="215"/>
      <c r="C6" s="215"/>
      <c r="D6" s="215"/>
      <c r="E6" s="215"/>
      <c r="F6" s="215"/>
      <c r="G6" s="215"/>
      <c r="H6" s="215"/>
      <c r="I6" s="215"/>
      <c r="J6" s="215"/>
      <c r="K6" s="215"/>
      <c r="L6" s="215"/>
      <c r="M6" s="215"/>
      <c r="N6" s="215"/>
    </row>
    <row r="7" spans="1:14" s="23" customFormat="1" ht="65.1" customHeight="1">
      <c r="A7" s="215" t="s">
        <v>153</v>
      </c>
      <c r="B7" s="215"/>
      <c r="C7" s="215"/>
      <c r="D7" s="215"/>
      <c r="E7" s="215"/>
      <c r="F7" s="215"/>
      <c r="G7" s="215"/>
      <c r="H7" s="215"/>
      <c r="I7" s="215"/>
      <c r="J7" s="215"/>
      <c r="K7" s="215"/>
      <c r="L7" s="215"/>
      <c r="M7" s="215"/>
      <c r="N7" s="215"/>
    </row>
    <row r="8" spans="1:14" s="23" customFormat="1" ht="15" customHeight="1">
      <c r="A8" s="215" t="s">
        <v>152</v>
      </c>
      <c r="B8" s="215"/>
      <c r="C8" s="215"/>
      <c r="D8" s="215"/>
      <c r="E8" s="215"/>
      <c r="F8" s="215"/>
      <c r="G8" s="215"/>
      <c r="H8" s="215"/>
      <c r="I8" s="215"/>
      <c r="J8" s="215"/>
      <c r="K8" s="215"/>
      <c r="L8" s="215"/>
      <c r="M8" s="215"/>
      <c r="N8" s="215"/>
    </row>
    <row r="9" spans="1:14" s="23" customFormat="1" ht="15" customHeight="1">
      <c r="A9" s="216" t="s">
        <v>166</v>
      </c>
      <c r="B9" s="216"/>
      <c r="C9" s="216"/>
      <c r="D9" s="216"/>
      <c r="E9" s="216"/>
      <c r="F9" s="216"/>
      <c r="G9" s="216"/>
      <c r="H9" s="216"/>
      <c r="I9" s="216"/>
      <c r="J9" s="216"/>
      <c r="K9" s="216"/>
      <c r="L9" s="216"/>
      <c r="M9" s="216"/>
      <c r="N9" s="216"/>
    </row>
    <row r="10" spans="1:14" s="10" customFormat="1" ht="18.75" customHeight="1">
      <c r="A10" s="8"/>
      <c r="B10" s="9"/>
      <c r="C10" s="9"/>
      <c r="D10" s="9"/>
      <c r="E10" s="9"/>
      <c r="F10" s="9"/>
      <c r="G10" s="9"/>
      <c r="H10" s="9"/>
      <c r="I10" s="9"/>
      <c r="J10" s="9"/>
      <c r="K10" s="9"/>
      <c r="L10" s="9"/>
      <c r="M10" s="9"/>
      <c r="N10" s="9"/>
    </row>
    <row r="11" spans="1:14" ht="15.6" customHeight="1">
      <c r="A11" s="184" t="s">
        <v>130</v>
      </c>
      <c r="B11" s="189" t="s">
        <v>131</v>
      </c>
      <c r="C11" s="189" t="s">
        <v>169</v>
      </c>
      <c r="D11" s="189" t="s">
        <v>170</v>
      </c>
      <c r="E11" s="189" t="s">
        <v>171</v>
      </c>
      <c r="F11" s="189" t="s">
        <v>172</v>
      </c>
      <c r="G11" s="199" t="s">
        <v>3</v>
      </c>
      <c r="H11" s="200"/>
      <c r="I11" s="200"/>
      <c r="J11" s="200"/>
      <c r="K11" s="200"/>
      <c r="L11" s="200"/>
      <c r="M11" s="200"/>
      <c r="N11" s="201"/>
    </row>
    <row r="12" spans="1:14" ht="33" customHeight="1">
      <c r="A12" s="211"/>
      <c r="B12" s="185"/>
      <c r="C12" s="185"/>
      <c r="D12" s="185"/>
      <c r="E12" s="185"/>
      <c r="F12" s="185"/>
      <c r="G12" s="191" t="s">
        <v>177</v>
      </c>
      <c r="H12" s="192"/>
      <c r="I12" s="203" t="s">
        <v>178</v>
      </c>
      <c r="J12" s="204"/>
      <c r="K12" s="205" t="s">
        <v>179</v>
      </c>
      <c r="L12" s="204"/>
      <c r="M12" s="205" t="s">
        <v>180</v>
      </c>
      <c r="N12" s="206"/>
    </row>
    <row r="13" spans="1:14" ht="37.5" customHeight="1">
      <c r="A13" s="212"/>
      <c r="B13" s="190"/>
      <c r="C13" s="190"/>
      <c r="D13" s="190"/>
      <c r="E13" s="190"/>
      <c r="F13" s="190"/>
      <c r="G13" s="11" t="s">
        <v>143</v>
      </c>
      <c r="H13" s="12" t="s">
        <v>181</v>
      </c>
      <c r="I13" s="13" t="s">
        <v>143</v>
      </c>
      <c r="J13" s="14" t="s">
        <v>181</v>
      </c>
      <c r="K13" s="15" t="s">
        <v>143</v>
      </c>
      <c r="L13" s="14" t="s">
        <v>156</v>
      </c>
      <c r="M13" s="15" t="s">
        <v>143</v>
      </c>
      <c r="N13" s="16" t="s">
        <v>4</v>
      </c>
    </row>
    <row r="14" spans="1:14" s="20" customFormat="1" ht="19.5" customHeight="1">
      <c r="A14" s="17"/>
      <c r="B14" s="18" t="s">
        <v>138</v>
      </c>
      <c r="C14" s="18"/>
      <c r="D14" s="18"/>
      <c r="E14" s="18"/>
      <c r="F14" s="18"/>
      <c r="G14" s="49">
        <v>2315664.86</v>
      </c>
      <c r="H14" s="50">
        <v>2065264.49</v>
      </c>
      <c r="I14" s="19"/>
      <c r="J14" s="19"/>
      <c r="K14" s="19"/>
      <c r="L14" s="19"/>
      <c r="M14" s="19"/>
      <c r="N14" s="19"/>
    </row>
    <row r="15" spans="1:14" s="23" customFormat="1" ht="16.5">
      <c r="A15" s="17"/>
      <c r="B15" s="21" t="s">
        <v>157</v>
      </c>
      <c r="C15" s="21"/>
      <c r="D15" s="21"/>
      <c r="E15" s="21"/>
      <c r="F15" s="21"/>
      <c r="G15" s="1"/>
      <c r="H15" s="50">
        <v>0</v>
      </c>
      <c r="I15" s="22"/>
      <c r="J15" s="22"/>
      <c r="K15" s="22"/>
      <c r="L15" s="22"/>
      <c r="M15" s="22"/>
      <c r="N15" s="22"/>
    </row>
    <row r="16" spans="1:14" s="23" customFormat="1" ht="16.5">
      <c r="A16" s="17"/>
      <c r="B16" s="24"/>
      <c r="C16" s="24"/>
      <c r="D16" s="24"/>
      <c r="E16" s="24"/>
      <c r="F16" s="24"/>
      <c r="G16" s="25"/>
      <c r="H16" s="25"/>
      <c r="I16" s="26"/>
      <c r="J16" s="26"/>
      <c r="K16" s="26"/>
      <c r="L16" s="26"/>
      <c r="M16" s="26"/>
      <c r="N16" s="26"/>
    </row>
    <row r="17" spans="1:14" s="23" customFormat="1" ht="15.75">
      <c r="A17" s="136" t="s">
        <v>7</v>
      </c>
      <c r="B17" s="137" t="s">
        <v>6</v>
      </c>
      <c r="C17" s="223"/>
      <c r="D17" s="223"/>
      <c r="E17" s="223"/>
      <c r="F17" s="229"/>
      <c r="G17" s="51">
        <v>244605.17</v>
      </c>
      <c r="H17" s="52">
        <f>SUM(H18:H29)</f>
        <v>140069</v>
      </c>
      <c r="I17" s="52">
        <v>644623.79</v>
      </c>
      <c r="J17" s="52">
        <f>SUM(J18:J29)</f>
        <v>652633.94</v>
      </c>
      <c r="K17" s="52">
        <v>830368.22</v>
      </c>
      <c r="L17" s="52">
        <f>SUM(L18:L29)</f>
        <v>1135446.75</v>
      </c>
      <c r="M17" s="52">
        <v>1547188.79</v>
      </c>
      <c r="N17" s="53">
        <f>SUM(N18:N29)</f>
        <v>1777478.65</v>
      </c>
    </row>
    <row r="18" spans="1:14" s="23" customFormat="1" ht="15.75">
      <c r="A18" s="140"/>
      <c r="B18" s="217"/>
      <c r="C18" s="247" t="s">
        <v>192</v>
      </c>
      <c r="D18" s="247" t="s">
        <v>193</v>
      </c>
      <c r="E18" s="247" t="s">
        <v>194</v>
      </c>
      <c r="F18" s="249" t="s">
        <v>195</v>
      </c>
      <c r="G18" s="251"/>
      <c r="H18" s="254">
        <v>103731.61</v>
      </c>
      <c r="I18" s="256"/>
      <c r="J18" s="254">
        <v>409416.83</v>
      </c>
      <c r="K18" s="256"/>
      <c r="L18" s="254">
        <v>433731.61</v>
      </c>
      <c r="M18" s="256"/>
      <c r="N18" s="259">
        <v>662812.83</v>
      </c>
    </row>
    <row r="19" spans="1:14" s="23" customFormat="1" ht="15.75">
      <c r="A19" s="140"/>
      <c r="B19" s="217"/>
      <c r="C19" s="260" t="s">
        <v>196</v>
      </c>
      <c r="D19" s="260" t="s">
        <v>193</v>
      </c>
      <c r="E19" s="260" t="s">
        <v>197</v>
      </c>
      <c r="F19" s="261" t="s">
        <v>198</v>
      </c>
      <c r="G19" s="263"/>
      <c r="H19" s="265">
        <v>0</v>
      </c>
      <c r="I19" s="267"/>
      <c r="J19" s="265">
        <v>3138.06</v>
      </c>
      <c r="K19" s="267"/>
      <c r="L19" s="265">
        <v>9569.03</v>
      </c>
      <c r="M19" s="267"/>
      <c r="N19" s="269">
        <v>16000</v>
      </c>
    </row>
    <row r="20" spans="1:14" s="23" customFormat="1" ht="15.75">
      <c r="A20" s="140"/>
      <c r="B20" s="217"/>
      <c r="C20" s="260" t="s">
        <v>199</v>
      </c>
      <c r="D20" s="260" t="s">
        <v>200</v>
      </c>
      <c r="E20" s="260" t="s">
        <v>197</v>
      </c>
      <c r="F20" s="261" t="s">
        <v>198</v>
      </c>
      <c r="G20" s="263"/>
      <c r="H20" s="265">
        <v>12456.22</v>
      </c>
      <c r="I20" s="267"/>
      <c r="J20" s="265">
        <v>18925.01</v>
      </c>
      <c r="K20" s="267"/>
      <c r="L20" s="265">
        <v>28063.15</v>
      </c>
      <c r="M20" s="267"/>
      <c r="N20" s="269">
        <v>37201.28</v>
      </c>
    </row>
    <row r="21" spans="1:14" s="23" customFormat="1" ht="15.75">
      <c r="A21" s="140"/>
      <c r="B21" s="217"/>
      <c r="C21" s="260" t="s">
        <v>201</v>
      </c>
      <c r="D21" s="260" t="s">
        <v>193</v>
      </c>
      <c r="E21" s="260" t="s">
        <v>197</v>
      </c>
      <c r="F21" s="261" t="s">
        <v>198</v>
      </c>
      <c r="G21" s="263"/>
      <c r="H21" s="265">
        <v>289.84</v>
      </c>
      <c r="I21" s="267"/>
      <c r="J21" s="265">
        <v>997.45</v>
      </c>
      <c r="K21" s="267"/>
      <c r="L21" s="265">
        <v>998.73</v>
      </c>
      <c r="M21" s="267"/>
      <c r="N21" s="269">
        <v>1000</v>
      </c>
    </row>
    <row r="22" spans="1:14" s="23" customFormat="1" ht="15.75">
      <c r="A22" s="140"/>
      <c r="B22" s="217"/>
      <c r="C22" s="260" t="s">
        <v>202</v>
      </c>
      <c r="D22" s="260" t="s">
        <v>193</v>
      </c>
      <c r="E22" s="260" t="s">
        <v>197</v>
      </c>
      <c r="F22" s="261" t="s">
        <v>198</v>
      </c>
      <c r="G22" s="263"/>
      <c r="H22" s="265">
        <v>0</v>
      </c>
      <c r="I22" s="267"/>
      <c r="J22" s="265">
        <v>152</v>
      </c>
      <c r="K22" s="267"/>
      <c r="L22" s="265">
        <v>1376</v>
      </c>
      <c r="M22" s="267"/>
      <c r="N22" s="269">
        <v>2600</v>
      </c>
    </row>
    <row r="23" spans="1:14" s="23" customFormat="1" ht="15.75">
      <c r="A23" s="140"/>
      <c r="B23" s="217"/>
      <c r="C23" s="260" t="s">
        <v>203</v>
      </c>
      <c r="D23" s="260" t="s">
        <v>200</v>
      </c>
      <c r="E23" s="260" t="s">
        <v>204</v>
      </c>
      <c r="F23" s="261" t="s">
        <v>198</v>
      </c>
      <c r="G23" s="263"/>
      <c r="H23" s="265">
        <v>354.13</v>
      </c>
      <c r="I23" s="267"/>
      <c r="J23" s="265">
        <v>772.24</v>
      </c>
      <c r="K23" s="267"/>
      <c r="L23" s="265">
        <v>45386.12</v>
      </c>
      <c r="M23" s="267"/>
      <c r="N23" s="269">
        <v>90000</v>
      </c>
    </row>
    <row r="24" spans="1:14" s="23" customFormat="1" ht="15.75">
      <c r="A24" s="140"/>
      <c r="B24" s="217"/>
      <c r="C24" s="260" t="s">
        <v>205</v>
      </c>
      <c r="D24" s="260" t="s">
        <v>206</v>
      </c>
      <c r="E24" s="260" t="s">
        <v>207</v>
      </c>
      <c r="F24" s="261" t="s">
        <v>198</v>
      </c>
      <c r="G24" s="263"/>
      <c r="H24" s="265">
        <v>0</v>
      </c>
      <c r="I24" s="267"/>
      <c r="J24" s="265">
        <v>78.93</v>
      </c>
      <c r="K24" s="267"/>
      <c r="L24" s="265">
        <v>1389.47</v>
      </c>
      <c r="M24" s="267"/>
      <c r="N24" s="269">
        <v>2700</v>
      </c>
    </row>
    <row r="25" spans="1:14" s="23" customFormat="1" ht="15.75">
      <c r="A25" s="140"/>
      <c r="B25" s="217"/>
      <c r="C25" s="260" t="s">
        <v>208</v>
      </c>
      <c r="D25" s="260" t="s">
        <v>206</v>
      </c>
      <c r="E25" s="260" t="s">
        <v>209</v>
      </c>
      <c r="F25" s="261" t="s">
        <v>198</v>
      </c>
      <c r="G25" s="263"/>
      <c r="H25" s="265">
        <v>18.86</v>
      </c>
      <c r="I25" s="267"/>
      <c r="J25" s="265">
        <v>558.16</v>
      </c>
      <c r="K25" s="267"/>
      <c r="L25" s="265">
        <v>4029.08</v>
      </c>
      <c r="M25" s="267"/>
      <c r="N25" s="269">
        <v>7500</v>
      </c>
    </row>
    <row r="26" spans="1:14" s="23" customFormat="1" ht="15.75">
      <c r="A26" s="140"/>
      <c r="B26" s="217"/>
      <c r="C26" s="260" t="s">
        <v>210</v>
      </c>
      <c r="D26" s="260" t="s">
        <v>211</v>
      </c>
      <c r="E26" s="260" t="s">
        <v>212</v>
      </c>
      <c r="F26" s="261" t="s">
        <v>195</v>
      </c>
      <c r="G26" s="263"/>
      <c r="H26" s="265">
        <v>23038.07</v>
      </c>
      <c r="I26" s="267"/>
      <c r="J26" s="265">
        <v>140330.48</v>
      </c>
      <c r="K26" s="267"/>
      <c r="L26" s="265">
        <v>316274.09</v>
      </c>
      <c r="M26" s="267"/>
      <c r="N26" s="269">
        <v>427521.56</v>
      </c>
    </row>
    <row r="27" spans="1:14" s="23" customFormat="1" ht="15.75">
      <c r="A27" s="140"/>
      <c r="B27" s="217"/>
      <c r="C27" s="260" t="s">
        <v>213</v>
      </c>
      <c r="D27" s="260" t="s">
        <v>211</v>
      </c>
      <c r="E27" s="260" t="s">
        <v>197</v>
      </c>
      <c r="F27" s="261" t="s">
        <v>198</v>
      </c>
      <c r="G27" s="263"/>
      <c r="H27" s="265">
        <v>99.52</v>
      </c>
      <c r="I27" s="267"/>
      <c r="J27" s="265">
        <v>306.52</v>
      </c>
      <c r="K27" s="267"/>
      <c r="L27" s="265">
        <v>3653.26</v>
      </c>
      <c r="M27" s="267"/>
      <c r="N27" s="269">
        <v>7000</v>
      </c>
    </row>
    <row r="28" spans="1:14" s="23" customFormat="1" ht="15.75">
      <c r="A28" s="140"/>
      <c r="B28" s="217"/>
      <c r="C28" s="260" t="s">
        <v>214</v>
      </c>
      <c r="D28" s="260" t="s">
        <v>215</v>
      </c>
      <c r="E28" s="260" t="s">
        <v>216</v>
      </c>
      <c r="F28" s="261" t="s">
        <v>195</v>
      </c>
      <c r="G28" s="263"/>
      <c r="H28" s="265">
        <v>80.75</v>
      </c>
      <c r="I28" s="267"/>
      <c r="J28" s="265">
        <v>56958.26</v>
      </c>
      <c r="K28" s="267"/>
      <c r="L28" s="265">
        <v>256958.26</v>
      </c>
      <c r="M28" s="267"/>
      <c r="N28" s="269">
        <v>476107.08</v>
      </c>
    </row>
    <row r="29" spans="1:14" s="23" customFormat="1" ht="15.75">
      <c r="A29" s="140"/>
      <c r="B29" s="217"/>
      <c r="C29" s="220" t="s">
        <v>217</v>
      </c>
      <c r="D29" s="220" t="s">
        <v>218</v>
      </c>
      <c r="E29" s="220" t="s">
        <v>219</v>
      </c>
      <c r="F29" s="226" t="s">
        <v>198</v>
      </c>
      <c r="G29" s="232"/>
      <c r="H29" s="238">
        <v>0</v>
      </c>
      <c r="I29" s="236"/>
      <c r="J29" s="238">
        <v>21000</v>
      </c>
      <c r="K29" s="236"/>
      <c r="L29" s="238">
        <v>34017.95</v>
      </c>
      <c r="M29" s="236"/>
      <c r="N29" s="244">
        <v>47035.9</v>
      </c>
    </row>
    <row r="30" spans="1:14" ht="15">
      <c r="A30" s="140" t="s">
        <v>13</v>
      </c>
      <c r="B30" s="137" t="s">
        <v>12</v>
      </c>
      <c r="C30" s="222"/>
      <c r="D30" s="222"/>
      <c r="E30" s="222"/>
      <c r="F30" s="228"/>
      <c r="G30" s="58">
        <v>14767.63</v>
      </c>
      <c r="H30" s="60">
        <f>SUM(H31:H33)</f>
        <v>0</v>
      </c>
      <c r="I30" s="60">
        <v>315094.59</v>
      </c>
      <c r="J30" s="60">
        <f>SUM(J31:J33)</f>
        <v>24723.96</v>
      </c>
      <c r="K30" s="60">
        <v>315094.59</v>
      </c>
      <c r="L30" s="60">
        <f>SUM(L31:L33)</f>
        <v>324836.98</v>
      </c>
      <c r="M30" s="60">
        <v>463552.06</v>
      </c>
      <c r="N30" s="61">
        <f>SUM(N31:N33)</f>
        <v>441950</v>
      </c>
    </row>
    <row r="31" spans="1:14" ht="15">
      <c r="A31" s="140"/>
      <c r="B31" s="217"/>
      <c r="C31" s="247" t="s">
        <v>220</v>
      </c>
      <c r="D31" s="247" t="s">
        <v>221</v>
      </c>
      <c r="E31" s="247" t="s">
        <v>222</v>
      </c>
      <c r="F31" s="249" t="s">
        <v>195</v>
      </c>
      <c r="G31" s="273"/>
      <c r="H31" s="286">
        <v>0</v>
      </c>
      <c r="I31" s="277"/>
      <c r="J31" s="286">
        <v>0</v>
      </c>
      <c r="K31" s="277"/>
      <c r="L31" s="286">
        <v>300000</v>
      </c>
      <c r="M31" s="277"/>
      <c r="N31" s="289">
        <v>417000</v>
      </c>
    </row>
    <row r="32" spans="1:14" ht="15">
      <c r="A32" s="140"/>
      <c r="B32" s="217"/>
      <c r="C32" s="260" t="s">
        <v>223</v>
      </c>
      <c r="D32" s="260" t="s">
        <v>221</v>
      </c>
      <c r="E32" s="260" t="s">
        <v>222</v>
      </c>
      <c r="F32" s="261" t="s">
        <v>198</v>
      </c>
      <c r="G32" s="291"/>
      <c r="H32" s="293">
        <v>0</v>
      </c>
      <c r="I32" s="295"/>
      <c r="J32" s="293">
        <v>21785.49</v>
      </c>
      <c r="K32" s="295"/>
      <c r="L32" s="293">
        <v>21892.74</v>
      </c>
      <c r="M32" s="295"/>
      <c r="N32" s="297">
        <v>22000</v>
      </c>
    </row>
    <row r="33" spans="1:14" ht="15">
      <c r="A33" s="140"/>
      <c r="B33" s="217"/>
      <c r="C33" s="220" t="s">
        <v>224</v>
      </c>
      <c r="D33" s="220" t="s">
        <v>221</v>
      </c>
      <c r="E33" s="220" t="s">
        <v>222</v>
      </c>
      <c r="F33" s="226" t="s">
        <v>198</v>
      </c>
      <c r="G33" s="272"/>
      <c r="H33" s="278">
        <v>0</v>
      </c>
      <c r="I33" s="276"/>
      <c r="J33" s="278">
        <v>2938.47</v>
      </c>
      <c r="K33" s="276"/>
      <c r="L33" s="278">
        <v>2944.24</v>
      </c>
      <c r="M33" s="276"/>
      <c r="N33" s="283">
        <v>2950</v>
      </c>
    </row>
    <row r="34" spans="1:14" ht="30">
      <c r="A34" s="143" t="s">
        <v>5</v>
      </c>
      <c r="B34" s="144" t="s">
        <v>136</v>
      </c>
      <c r="C34" s="221"/>
      <c r="D34" s="221"/>
      <c r="E34" s="221"/>
      <c r="F34" s="227"/>
      <c r="G34" s="62">
        <f>+G17+G30</f>
        <v>259372.8</v>
      </c>
      <c r="H34" s="63">
        <f>+H17+H30</f>
        <v>140069</v>
      </c>
      <c r="I34" s="63">
        <f>+I17+I30</f>
        <v>959718.38</v>
      </c>
      <c r="J34" s="63">
        <f>+J17+J30</f>
        <v>677357.9</v>
      </c>
      <c r="K34" s="63">
        <f>+K17+K30</f>
        <v>1145462.81</v>
      </c>
      <c r="L34" s="63">
        <f>+L17+L30</f>
        <v>1460283.73</v>
      </c>
      <c r="M34" s="63">
        <f>+M17+M30</f>
        <v>2010740.85</v>
      </c>
      <c r="N34" s="64">
        <f>+N17+N30</f>
        <v>2219428.65</v>
      </c>
    </row>
    <row r="35" spans="1:14" s="33" customFormat="1" ht="15">
      <c r="A35" s="140" t="s">
        <v>173</v>
      </c>
      <c r="B35" s="137" t="s">
        <v>14</v>
      </c>
      <c r="C35" s="246"/>
      <c r="D35" s="246"/>
      <c r="E35" s="246"/>
      <c r="F35" s="248"/>
      <c r="G35" s="65">
        <v>11580.49</v>
      </c>
      <c r="H35" s="67">
        <f>SUM(H36:H52)</f>
        <v>1851.29</v>
      </c>
      <c r="I35" s="67">
        <v>39083.72</v>
      </c>
      <c r="J35" s="67">
        <f>SUM(J36:J52)</f>
        <v>106569.78</v>
      </c>
      <c r="K35" s="67">
        <v>63380.33</v>
      </c>
      <c r="L35" s="67">
        <f>SUM(L36:L52)</f>
        <v>179809.94</v>
      </c>
      <c r="M35" s="67">
        <v>219358.55</v>
      </c>
      <c r="N35" s="69">
        <f>SUM(N36:N52)</f>
        <v>231558.41</v>
      </c>
    </row>
    <row r="36" spans="1:14" s="33" customFormat="1" ht="15">
      <c r="A36" s="140"/>
      <c r="B36" s="217"/>
      <c r="C36" s="247" t="s">
        <v>225</v>
      </c>
      <c r="D36" s="247" t="s">
        <v>226</v>
      </c>
      <c r="E36" s="247" t="s">
        <v>227</v>
      </c>
      <c r="F36" s="249" t="s">
        <v>195</v>
      </c>
      <c r="G36" s="303"/>
      <c r="H36" s="286">
        <v>0</v>
      </c>
      <c r="I36" s="286"/>
      <c r="J36" s="286">
        <v>46008.35</v>
      </c>
      <c r="K36" s="286"/>
      <c r="L36" s="286">
        <v>46100</v>
      </c>
      <c r="M36" s="286"/>
      <c r="N36" s="289">
        <v>46100</v>
      </c>
    </row>
    <row r="37" spans="1:14" s="33" customFormat="1" ht="15">
      <c r="A37" s="140"/>
      <c r="B37" s="217"/>
      <c r="C37" s="260" t="s">
        <v>228</v>
      </c>
      <c r="D37" s="260" t="s">
        <v>226</v>
      </c>
      <c r="E37" s="260" t="s">
        <v>227</v>
      </c>
      <c r="F37" s="261" t="s">
        <v>195</v>
      </c>
      <c r="G37" s="305"/>
      <c r="H37" s="293">
        <v>0</v>
      </c>
      <c r="I37" s="293"/>
      <c r="J37" s="293">
        <v>0</v>
      </c>
      <c r="K37" s="293"/>
      <c r="L37" s="293">
        <v>17000</v>
      </c>
      <c r="M37" s="293"/>
      <c r="N37" s="297">
        <v>17000</v>
      </c>
    </row>
    <row r="38" spans="1:14" s="33" customFormat="1" ht="15">
      <c r="A38" s="140"/>
      <c r="B38" s="217"/>
      <c r="C38" s="260" t="s">
        <v>229</v>
      </c>
      <c r="D38" s="260" t="s">
        <v>226</v>
      </c>
      <c r="E38" s="260" t="s">
        <v>227</v>
      </c>
      <c r="F38" s="261" t="s">
        <v>195</v>
      </c>
      <c r="G38" s="305"/>
      <c r="H38" s="293">
        <v>0</v>
      </c>
      <c r="I38" s="293"/>
      <c r="J38" s="293">
        <v>0</v>
      </c>
      <c r="K38" s="293"/>
      <c r="L38" s="293">
        <v>4400</v>
      </c>
      <c r="M38" s="293"/>
      <c r="N38" s="297">
        <v>4400</v>
      </c>
    </row>
    <row r="39" spans="1:14" s="33" customFormat="1" ht="15">
      <c r="A39" s="140"/>
      <c r="B39" s="217"/>
      <c r="C39" s="260" t="s">
        <v>230</v>
      </c>
      <c r="D39" s="260" t="s">
        <v>226</v>
      </c>
      <c r="E39" s="260" t="s">
        <v>197</v>
      </c>
      <c r="F39" s="261" t="s">
        <v>198</v>
      </c>
      <c r="G39" s="305"/>
      <c r="H39" s="293">
        <v>0</v>
      </c>
      <c r="I39" s="293"/>
      <c r="J39" s="293">
        <v>0</v>
      </c>
      <c r="K39" s="293"/>
      <c r="L39" s="293">
        <v>900</v>
      </c>
      <c r="M39" s="293"/>
      <c r="N39" s="297">
        <v>1800</v>
      </c>
    </row>
    <row r="40" spans="1:14" s="33" customFormat="1" ht="15">
      <c r="A40" s="140"/>
      <c r="B40" s="217"/>
      <c r="C40" s="260" t="s">
        <v>231</v>
      </c>
      <c r="D40" s="260" t="s">
        <v>232</v>
      </c>
      <c r="E40" s="260" t="s">
        <v>233</v>
      </c>
      <c r="F40" s="261" t="s">
        <v>198</v>
      </c>
      <c r="G40" s="305"/>
      <c r="H40" s="293">
        <v>1468.7</v>
      </c>
      <c r="I40" s="293"/>
      <c r="J40" s="293">
        <v>2933.33</v>
      </c>
      <c r="K40" s="293"/>
      <c r="L40" s="293">
        <v>2935.36</v>
      </c>
      <c r="M40" s="293"/>
      <c r="N40" s="297">
        <v>2937.4</v>
      </c>
    </row>
    <row r="41" spans="1:14" s="33" customFormat="1" ht="15">
      <c r="A41" s="140"/>
      <c r="B41" s="217"/>
      <c r="C41" s="260" t="s">
        <v>234</v>
      </c>
      <c r="D41" s="260" t="s">
        <v>226</v>
      </c>
      <c r="E41" s="260" t="s">
        <v>227</v>
      </c>
      <c r="F41" s="261" t="s">
        <v>198</v>
      </c>
      <c r="G41" s="305"/>
      <c r="H41" s="293">
        <v>0</v>
      </c>
      <c r="I41" s="293"/>
      <c r="J41" s="293">
        <v>0</v>
      </c>
      <c r="K41" s="293"/>
      <c r="L41" s="293">
        <v>1750</v>
      </c>
      <c r="M41" s="293"/>
      <c r="N41" s="297">
        <v>3500</v>
      </c>
    </row>
    <row r="42" spans="1:14" s="33" customFormat="1" ht="15">
      <c r="A42" s="140"/>
      <c r="B42" s="217"/>
      <c r="C42" s="260" t="s">
        <v>235</v>
      </c>
      <c r="D42" s="260" t="s">
        <v>226</v>
      </c>
      <c r="E42" s="260" t="s">
        <v>227</v>
      </c>
      <c r="F42" s="261" t="s">
        <v>198</v>
      </c>
      <c r="G42" s="305"/>
      <c r="H42" s="293">
        <v>0</v>
      </c>
      <c r="I42" s="293"/>
      <c r="J42" s="293">
        <v>0</v>
      </c>
      <c r="K42" s="293"/>
      <c r="L42" s="293">
        <v>1622.75</v>
      </c>
      <c r="M42" s="293"/>
      <c r="N42" s="297">
        <v>3245.49</v>
      </c>
    </row>
    <row r="43" spans="1:14" s="33" customFormat="1" ht="15">
      <c r="A43" s="140"/>
      <c r="B43" s="217"/>
      <c r="C43" s="260" t="s">
        <v>236</v>
      </c>
      <c r="D43" s="260" t="s">
        <v>226</v>
      </c>
      <c r="E43" s="260" t="s">
        <v>227</v>
      </c>
      <c r="F43" s="261" t="s">
        <v>198</v>
      </c>
      <c r="G43" s="305"/>
      <c r="H43" s="293">
        <v>382.59</v>
      </c>
      <c r="I43" s="293"/>
      <c r="J43" s="293">
        <v>382.59</v>
      </c>
      <c r="K43" s="293"/>
      <c r="L43" s="293">
        <v>382.59</v>
      </c>
      <c r="M43" s="293"/>
      <c r="N43" s="297">
        <v>382.59</v>
      </c>
    </row>
    <row r="44" spans="1:14" s="33" customFormat="1" ht="15">
      <c r="A44" s="140"/>
      <c r="B44" s="217"/>
      <c r="C44" s="260" t="s">
        <v>237</v>
      </c>
      <c r="D44" s="260" t="s">
        <v>226</v>
      </c>
      <c r="E44" s="260" t="s">
        <v>227</v>
      </c>
      <c r="F44" s="261" t="s">
        <v>198</v>
      </c>
      <c r="G44" s="305"/>
      <c r="H44" s="293">
        <v>0</v>
      </c>
      <c r="I44" s="293"/>
      <c r="J44" s="293">
        <v>0</v>
      </c>
      <c r="K44" s="293"/>
      <c r="L44" s="293">
        <v>7924.59</v>
      </c>
      <c r="M44" s="293"/>
      <c r="N44" s="297">
        <v>15849.18</v>
      </c>
    </row>
    <row r="45" spans="1:14" s="33" customFormat="1" ht="15">
      <c r="A45" s="140"/>
      <c r="B45" s="217"/>
      <c r="C45" s="260" t="s">
        <v>238</v>
      </c>
      <c r="D45" s="260" t="s">
        <v>239</v>
      </c>
      <c r="E45" s="260" t="s">
        <v>240</v>
      </c>
      <c r="F45" s="261" t="s">
        <v>198</v>
      </c>
      <c r="G45" s="305"/>
      <c r="H45" s="293">
        <v>0</v>
      </c>
      <c r="I45" s="293"/>
      <c r="J45" s="293">
        <v>0</v>
      </c>
      <c r="K45" s="293"/>
      <c r="L45" s="293">
        <v>750</v>
      </c>
      <c r="M45" s="293"/>
      <c r="N45" s="297">
        <v>1500</v>
      </c>
    </row>
    <row r="46" spans="1:14" s="33" customFormat="1" ht="15">
      <c r="A46" s="140"/>
      <c r="B46" s="217"/>
      <c r="C46" s="260" t="s">
        <v>241</v>
      </c>
      <c r="D46" s="260" t="s">
        <v>239</v>
      </c>
      <c r="E46" s="260" t="s">
        <v>240</v>
      </c>
      <c r="F46" s="261" t="s">
        <v>198</v>
      </c>
      <c r="G46" s="305"/>
      <c r="H46" s="293">
        <v>0</v>
      </c>
      <c r="I46" s="293"/>
      <c r="J46" s="293">
        <v>0</v>
      </c>
      <c r="K46" s="293"/>
      <c r="L46" s="293">
        <v>2917.09</v>
      </c>
      <c r="M46" s="293"/>
      <c r="N46" s="297">
        <v>5834.17</v>
      </c>
    </row>
    <row r="47" spans="1:14" s="33" customFormat="1" ht="15">
      <c r="A47" s="140"/>
      <c r="B47" s="217"/>
      <c r="C47" s="260" t="s">
        <v>242</v>
      </c>
      <c r="D47" s="260" t="s">
        <v>239</v>
      </c>
      <c r="E47" s="260" t="s">
        <v>240</v>
      </c>
      <c r="F47" s="261" t="s">
        <v>198</v>
      </c>
      <c r="G47" s="305"/>
      <c r="H47" s="293">
        <v>0</v>
      </c>
      <c r="I47" s="293"/>
      <c r="J47" s="293">
        <v>30148.91</v>
      </c>
      <c r="K47" s="293"/>
      <c r="L47" s="293">
        <v>35766.86</v>
      </c>
      <c r="M47" s="293"/>
      <c r="N47" s="297">
        <v>41384.8</v>
      </c>
    </row>
    <row r="48" spans="1:14" s="33" customFormat="1" ht="15">
      <c r="A48" s="140"/>
      <c r="B48" s="217"/>
      <c r="C48" s="260" t="s">
        <v>243</v>
      </c>
      <c r="D48" s="260" t="s">
        <v>239</v>
      </c>
      <c r="E48" s="260" t="s">
        <v>240</v>
      </c>
      <c r="F48" s="261" t="s">
        <v>198</v>
      </c>
      <c r="G48" s="305"/>
      <c r="H48" s="293">
        <v>0</v>
      </c>
      <c r="I48" s="293"/>
      <c r="J48" s="293">
        <v>23768.23</v>
      </c>
      <c r="K48" s="293"/>
      <c r="L48" s="293">
        <v>28184.12</v>
      </c>
      <c r="M48" s="293"/>
      <c r="N48" s="297">
        <v>32600</v>
      </c>
    </row>
    <row r="49" spans="1:14" s="33" customFormat="1" ht="15">
      <c r="A49" s="140"/>
      <c r="B49" s="217"/>
      <c r="C49" s="260" t="s">
        <v>244</v>
      </c>
      <c r="D49" s="260" t="s">
        <v>239</v>
      </c>
      <c r="E49" s="260" t="s">
        <v>240</v>
      </c>
      <c r="F49" s="261" t="s">
        <v>198</v>
      </c>
      <c r="G49" s="305"/>
      <c r="H49" s="293">
        <v>0</v>
      </c>
      <c r="I49" s="293"/>
      <c r="J49" s="293">
        <v>0</v>
      </c>
      <c r="K49" s="293"/>
      <c r="L49" s="293">
        <v>20219.84</v>
      </c>
      <c r="M49" s="293"/>
      <c r="N49" s="297">
        <v>40439.67</v>
      </c>
    </row>
    <row r="50" spans="1:14" s="33" customFormat="1" ht="15">
      <c r="A50" s="140"/>
      <c r="B50" s="217"/>
      <c r="C50" s="260" t="s">
        <v>245</v>
      </c>
      <c r="D50" s="260" t="s">
        <v>239</v>
      </c>
      <c r="E50" s="260" t="s">
        <v>246</v>
      </c>
      <c r="F50" s="261" t="s">
        <v>198</v>
      </c>
      <c r="G50" s="305"/>
      <c r="H50" s="293">
        <v>0</v>
      </c>
      <c r="I50" s="293"/>
      <c r="J50" s="293">
        <v>3328.37</v>
      </c>
      <c r="K50" s="293"/>
      <c r="L50" s="293">
        <v>6656.74</v>
      </c>
      <c r="M50" s="293"/>
      <c r="N50" s="297">
        <v>9985.11</v>
      </c>
    </row>
    <row r="51" spans="1:14" s="33" customFormat="1" ht="15">
      <c r="A51" s="140"/>
      <c r="B51" s="217"/>
      <c r="C51" s="260" t="s">
        <v>247</v>
      </c>
      <c r="D51" s="260" t="s">
        <v>239</v>
      </c>
      <c r="E51" s="260" t="s">
        <v>248</v>
      </c>
      <c r="F51" s="261" t="s">
        <v>198</v>
      </c>
      <c r="G51" s="305"/>
      <c r="H51" s="293">
        <v>0</v>
      </c>
      <c r="I51" s="293"/>
      <c r="J51" s="293">
        <v>0</v>
      </c>
      <c r="K51" s="293"/>
      <c r="L51" s="293">
        <v>1000</v>
      </c>
      <c r="M51" s="293"/>
      <c r="N51" s="297">
        <v>2000</v>
      </c>
    </row>
    <row r="52" spans="1:14" s="33" customFormat="1" ht="15">
      <c r="A52" s="140"/>
      <c r="B52" s="217"/>
      <c r="C52" s="220" t="s">
        <v>249</v>
      </c>
      <c r="D52" s="220" t="s">
        <v>226</v>
      </c>
      <c r="E52" s="220" t="s">
        <v>227</v>
      </c>
      <c r="F52" s="226" t="s">
        <v>198</v>
      </c>
      <c r="G52" s="302"/>
      <c r="H52" s="278">
        <v>0</v>
      </c>
      <c r="I52" s="278"/>
      <c r="J52" s="278">
        <v>0</v>
      </c>
      <c r="K52" s="278"/>
      <c r="L52" s="278">
        <v>1300</v>
      </c>
      <c r="M52" s="278"/>
      <c r="N52" s="283">
        <v>2600</v>
      </c>
    </row>
    <row r="53" spans="1:14" ht="15">
      <c r="A53" s="143" t="s">
        <v>15</v>
      </c>
      <c r="B53" s="145" t="s">
        <v>135</v>
      </c>
      <c r="C53" s="221"/>
      <c r="D53" s="221"/>
      <c r="E53" s="221"/>
      <c r="F53" s="227"/>
      <c r="G53" s="62">
        <f>+G35</f>
        <v>11580.49</v>
      </c>
      <c r="H53" s="63">
        <f>+H35</f>
        <v>1851.29</v>
      </c>
      <c r="I53" s="63">
        <f>+I35</f>
        <v>39083.72</v>
      </c>
      <c r="J53" s="63">
        <f>+J35</f>
        <v>106569.78</v>
      </c>
      <c r="K53" s="63">
        <f>+K35</f>
        <v>63380.33</v>
      </c>
      <c r="L53" s="63">
        <f>+L35</f>
        <v>179809.94</v>
      </c>
      <c r="M53" s="63">
        <f>+M35</f>
        <v>219358.55</v>
      </c>
      <c r="N53" s="64">
        <f>+N35</f>
        <v>231558.41</v>
      </c>
    </row>
    <row r="54" spans="1:14" ht="15">
      <c r="A54" s="140" t="s">
        <v>22</v>
      </c>
      <c r="B54" s="146" t="s">
        <v>21</v>
      </c>
      <c r="C54" s="246"/>
      <c r="D54" s="246"/>
      <c r="E54" s="246"/>
      <c r="F54" s="248"/>
      <c r="G54" s="65">
        <v>85135.27</v>
      </c>
      <c r="H54" s="67">
        <f>SUM(H55:H78)</f>
        <v>55157.35</v>
      </c>
      <c r="I54" s="67">
        <v>161798.61</v>
      </c>
      <c r="J54" s="67">
        <f>SUM(J55:J78)</f>
        <v>151095.1</v>
      </c>
      <c r="K54" s="67">
        <v>195167.26</v>
      </c>
      <c r="L54" s="67">
        <f>SUM(L55:L78)</f>
        <v>209573.31</v>
      </c>
      <c r="M54" s="67">
        <v>259349.64</v>
      </c>
      <c r="N54" s="69">
        <f>SUM(N55:N78)</f>
        <v>260255.35</v>
      </c>
    </row>
    <row r="55" spans="1:14" ht="15">
      <c r="A55" s="140"/>
      <c r="B55" s="306"/>
      <c r="C55" s="247" t="s">
        <v>250</v>
      </c>
      <c r="D55" s="247" t="s">
        <v>251</v>
      </c>
      <c r="E55" s="247" t="s">
        <v>252</v>
      </c>
      <c r="F55" s="249" t="s">
        <v>198</v>
      </c>
      <c r="G55" s="303"/>
      <c r="H55" s="286">
        <v>2004.23</v>
      </c>
      <c r="I55" s="286"/>
      <c r="J55" s="286">
        <v>2004.23</v>
      </c>
      <c r="K55" s="286"/>
      <c r="L55" s="286">
        <v>2007.11</v>
      </c>
      <c r="M55" s="286"/>
      <c r="N55" s="289">
        <v>2010</v>
      </c>
    </row>
    <row r="56" spans="1:14" ht="15">
      <c r="A56" s="140"/>
      <c r="B56" s="306"/>
      <c r="C56" s="260" t="s">
        <v>253</v>
      </c>
      <c r="D56" s="260" t="s">
        <v>251</v>
      </c>
      <c r="E56" s="260" t="s">
        <v>252</v>
      </c>
      <c r="F56" s="261" t="s">
        <v>198</v>
      </c>
      <c r="G56" s="305"/>
      <c r="H56" s="293">
        <v>1520</v>
      </c>
      <c r="I56" s="293"/>
      <c r="J56" s="293">
        <v>6163</v>
      </c>
      <c r="K56" s="293"/>
      <c r="L56" s="293">
        <v>7581.5</v>
      </c>
      <c r="M56" s="293"/>
      <c r="N56" s="297">
        <v>9000</v>
      </c>
    </row>
    <row r="57" spans="1:14" ht="15">
      <c r="A57" s="140"/>
      <c r="B57" s="306"/>
      <c r="C57" s="260" t="s">
        <v>254</v>
      </c>
      <c r="D57" s="260" t="s">
        <v>255</v>
      </c>
      <c r="E57" s="260" t="s">
        <v>256</v>
      </c>
      <c r="F57" s="261" t="s">
        <v>198</v>
      </c>
      <c r="G57" s="305"/>
      <c r="H57" s="293">
        <v>103.29</v>
      </c>
      <c r="I57" s="293"/>
      <c r="J57" s="293">
        <v>16206.58</v>
      </c>
      <c r="K57" s="293"/>
      <c r="L57" s="293">
        <v>18103.29</v>
      </c>
      <c r="M57" s="293"/>
      <c r="N57" s="297">
        <v>20000</v>
      </c>
    </row>
    <row r="58" spans="1:14" ht="15">
      <c r="A58" s="140"/>
      <c r="B58" s="306"/>
      <c r="C58" s="260" t="s">
        <v>257</v>
      </c>
      <c r="D58" s="260" t="s">
        <v>251</v>
      </c>
      <c r="E58" s="260" t="s">
        <v>258</v>
      </c>
      <c r="F58" s="261" t="s">
        <v>198</v>
      </c>
      <c r="G58" s="305"/>
      <c r="H58" s="293">
        <v>949.44</v>
      </c>
      <c r="I58" s="293"/>
      <c r="J58" s="293">
        <v>3921.6</v>
      </c>
      <c r="K58" s="293"/>
      <c r="L58" s="293">
        <v>5460.8</v>
      </c>
      <c r="M58" s="293"/>
      <c r="N58" s="297">
        <v>7000</v>
      </c>
    </row>
    <row r="59" spans="1:14" ht="15">
      <c r="A59" s="140"/>
      <c r="B59" s="306"/>
      <c r="C59" s="260" t="s">
        <v>259</v>
      </c>
      <c r="D59" s="260" t="s">
        <v>251</v>
      </c>
      <c r="E59" s="260" t="s">
        <v>258</v>
      </c>
      <c r="F59" s="261" t="s">
        <v>198</v>
      </c>
      <c r="G59" s="305"/>
      <c r="H59" s="293">
        <v>20</v>
      </c>
      <c r="I59" s="293"/>
      <c r="J59" s="293">
        <v>20</v>
      </c>
      <c r="K59" s="293"/>
      <c r="L59" s="293">
        <v>1010</v>
      </c>
      <c r="M59" s="293"/>
      <c r="N59" s="297">
        <v>2000</v>
      </c>
    </row>
    <row r="60" spans="1:14" ht="15">
      <c r="A60" s="140"/>
      <c r="B60" s="306"/>
      <c r="C60" s="260" t="s">
        <v>260</v>
      </c>
      <c r="D60" s="260" t="s">
        <v>251</v>
      </c>
      <c r="E60" s="260" t="s">
        <v>261</v>
      </c>
      <c r="F60" s="261" t="s">
        <v>198</v>
      </c>
      <c r="G60" s="305"/>
      <c r="H60" s="293">
        <v>494.73</v>
      </c>
      <c r="I60" s="293"/>
      <c r="J60" s="293">
        <v>647.61</v>
      </c>
      <c r="K60" s="293"/>
      <c r="L60" s="293">
        <v>767.11</v>
      </c>
      <c r="M60" s="293"/>
      <c r="N60" s="297">
        <v>886.6</v>
      </c>
    </row>
    <row r="61" spans="1:14" ht="15">
      <c r="A61" s="140"/>
      <c r="B61" s="306"/>
      <c r="C61" s="260" t="s">
        <v>262</v>
      </c>
      <c r="D61" s="260" t="s">
        <v>251</v>
      </c>
      <c r="E61" s="260" t="s">
        <v>263</v>
      </c>
      <c r="F61" s="261" t="s">
        <v>198</v>
      </c>
      <c r="G61" s="305"/>
      <c r="H61" s="293">
        <v>1648.91</v>
      </c>
      <c r="I61" s="293"/>
      <c r="J61" s="293">
        <v>6170.81</v>
      </c>
      <c r="K61" s="293"/>
      <c r="L61" s="293">
        <v>7943.05</v>
      </c>
      <c r="M61" s="293"/>
      <c r="N61" s="297">
        <v>9715.29</v>
      </c>
    </row>
    <row r="62" spans="1:14" ht="15">
      <c r="A62" s="140"/>
      <c r="B62" s="306"/>
      <c r="C62" s="260" t="s">
        <v>264</v>
      </c>
      <c r="D62" s="260" t="s">
        <v>251</v>
      </c>
      <c r="E62" s="260" t="s">
        <v>265</v>
      </c>
      <c r="F62" s="261" t="s">
        <v>198</v>
      </c>
      <c r="G62" s="305"/>
      <c r="H62" s="293">
        <v>33007.8</v>
      </c>
      <c r="I62" s="293"/>
      <c r="J62" s="293">
        <v>65576.05</v>
      </c>
      <c r="K62" s="293"/>
      <c r="L62" s="293">
        <v>91288.03</v>
      </c>
      <c r="M62" s="293"/>
      <c r="N62" s="297">
        <v>117000</v>
      </c>
    </row>
    <row r="63" spans="1:14" ht="15">
      <c r="A63" s="140"/>
      <c r="B63" s="306"/>
      <c r="C63" s="260" t="s">
        <v>266</v>
      </c>
      <c r="D63" s="260" t="s">
        <v>251</v>
      </c>
      <c r="E63" s="260" t="s">
        <v>265</v>
      </c>
      <c r="F63" s="261" t="s">
        <v>198</v>
      </c>
      <c r="G63" s="305"/>
      <c r="H63" s="293">
        <v>3.95</v>
      </c>
      <c r="I63" s="293"/>
      <c r="J63" s="293">
        <v>7.63</v>
      </c>
      <c r="K63" s="293"/>
      <c r="L63" s="293">
        <v>303.82</v>
      </c>
      <c r="M63" s="293"/>
      <c r="N63" s="297">
        <v>600</v>
      </c>
    </row>
    <row r="64" spans="1:14" ht="15">
      <c r="A64" s="140"/>
      <c r="B64" s="306"/>
      <c r="C64" s="260" t="s">
        <v>267</v>
      </c>
      <c r="D64" s="260" t="s">
        <v>251</v>
      </c>
      <c r="E64" s="260" t="s">
        <v>268</v>
      </c>
      <c r="F64" s="261" t="s">
        <v>198</v>
      </c>
      <c r="G64" s="305"/>
      <c r="H64" s="293">
        <v>3200</v>
      </c>
      <c r="I64" s="293"/>
      <c r="J64" s="293">
        <v>7600</v>
      </c>
      <c r="K64" s="293"/>
      <c r="L64" s="293">
        <v>9613.4</v>
      </c>
      <c r="M64" s="293"/>
      <c r="N64" s="297">
        <v>11626.8</v>
      </c>
    </row>
    <row r="65" spans="1:14" ht="15">
      <c r="A65" s="140"/>
      <c r="B65" s="306"/>
      <c r="C65" s="260" t="s">
        <v>269</v>
      </c>
      <c r="D65" s="260" t="s">
        <v>251</v>
      </c>
      <c r="E65" s="260" t="s">
        <v>261</v>
      </c>
      <c r="F65" s="261" t="s">
        <v>198</v>
      </c>
      <c r="G65" s="305"/>
      <c r="H65" s="293">
        <v>1280</v>
      </c>
      <c r="I65" s="293"/>
      <c r="J65" s="293">
        <v>1350</v>
      </c>
      <c r="K65" s="293"/>
      <c r="L65" s="293">
        <v>2675</v>
      </c>
      <c r="M65" s="293"/>
      <c r="N65" s="297">
        <v>4000</v>
      </c>
    </row>
    <row r="66" spans="1:14" ht="15">
      <c r="A66" s="140"/>
      <c r="B66" s="306"/>
      <c r="C66" s="260" t="s">
        <v>270</v>
      </c>
      <c r="D66" s="260" t="s">
        <v>251</v>
      </c>
      <c r="E66" s="260" t="s">
        <v>261</v>
      </c>
      <c r="F66" s="261" t="s">
        <v>271</v>
      </c>
      <c r="G66" s="305"/>
      <c r="H66" s="293">
        <v>0</v>
      </c>
      <c r="I66" s="293"/>
      <c r="J66" s="293">
        <v>23703.88</v>
      </c>
      <c r="K66" s="293"/>
      <c r="L66" s="293">
        <v>31500</v>
      </c>
      <c r="M66" s="293"/>
      <c r="N66" s="297">
        <v>31500</v>
      </c>
    </row>
    <row r="67" spans="1:14" ht="15">
      <c r="A67" s="140"/>
      <c r="B67" s="306"/>
      <c r="C67" s="260" t="s">
        <v>272</v>
      </c>
      <c r="D67" s="260" t="s">
        <v>251</v>
      </c>
      <c r="E67" s="260" t="s">
        <v>261</v>
      </c>
      <c r="F67" s="261" t="s">
        <v>198</v>
      </c>
      <c r="G67" s="305"/>
      <c r="H67" s="293">
        <v>595</v>
      </c>
      <c r="I67" s="293"/>
      <c r="J67" s="293">
        <v>735</v>
      </c>
      <c r="K67" s="293"/>
      <c r="L67" s="293">
        <v>1517.5</v>
      </c>
      <c r="M67" s="293"/>
      <c r="N67" s="297">
        <v>2300</v>
      </c>
    </row>
    <row r="68" spans="1:14" ht="15">
      <c r="A68" s="140"/>
      <c r="B68" s="306"/>
      <c r="C68" s="260" t="s">
        <v>273</v>
      </c>
      <c r="D68" s="260" t="s">
        <v>251</v>
      </c>
      <c r="E68" s="260" t="s">
        <v>274</v>
      </c>
      <c r="F68" s="261" t="s">
        <v>198</v>
      </c>
      <c r="G68" s="305"/>
      <c r="H68" s="293">
        <v>4351</v>
      </c>
      <c r="I68" s="293"/>
      <c r="J68" s="293">
        <v>6131</v>
      </c>
      <c r="K68" s="293"/>
      <c r="L68" s="293">
        <v>8936.7</v>
      </c>
      <c r="M68" s="293"/>
      <c r="N68" s="297">
        <v>11742.4</v>
      </c>
    </row>
    <row r="69" spans="1:14" ht="15">
      <c r="A69" s="140"/>
      <c r="B69" s="306"/>
      <c r="C69" s="260" t="s">
        <v>275</v>
      </c>
      <c r="D69" s="260" t="s">
        <v>251</v>
      </c>
      <c r="E69" s="260" t="s">
        <v>265</v>
      </c>
      <c r="F69" s="261" t="s">
        <v>198</v>
      </c>
      <c r="G69" s="305"/>
      <c r="H69" s="293">
        <v>0</v>
      </c>
      <c r="I69" s="293"/>
      <c r="J69" s="293">
        <v>0</v>
      </c>
      <c r="K69" s="293"/>
      <c r="L69" s="293">
        <v>1500</v>
      </c>
      <c r="M69" s="293"/>
      <c r="N69" s="297">
        <v>3000</v>
      </c>
    </row>
    <row r="70" spans="1:14" ht="15">
      <c r="A70" s="140"/>
      <c r="B70" s="306"/>
      <c r="C70" s="260" t="s">
        <v>276</v>
      </c>
      <c r="D70" s="260" t="s">
        <v>251</v>
      </c>
      <c r="E70" s="260" t="s">
        <v>258</v>
      </c>
      <c r="F70" s="261" t="s">
        <v>198</v>
      </c>
      <c r="G70" s="305"/>
      <c r="H70" s="293">
        <v>304.89</v>
      </c>
      <c r="I70" s="293"/>
      <c r="J70" s="293">
        <v>1459.87</v>
      </c>
      <c r="K70" s="293"/>
      <c r="L70" s="293">
        <v>1979.94</v>
      </c>
      <c r="M70" s="293"/>
      <c r="N70" s="297">
        <v>2500</v>
      </c>
    </row>
    <row r="71" spans="1:14" ht="15">
      <c r="A71" s="140"/>
      <c r="B71" s="306"/>
      <c r="C71" s="260" t="s">
        <v>277</v>
      </c>
      <c r="D71" s="260" t="s">
        <v>278</v>
      </c>
      <c r="E71" s="260" t="s">
        <v>197</v>
      </c>
      <c r="F71" s="261" t="s">
        <v>198</v>
      </c>
      <c r="G71" s="305"/>
      <c r="H71" s="293">
        <v>2535.85</v>
      </c>
      <c r="I71" s="293"/>
      <c r="J71" s="293">
        <v>3043.02</v>
      </c>
      <c r="K71" s="293"/>
      <c r="L71" s="293">
        <v>4785.85</v>
      </c>
      <c r="M71" s="293"/>
      <c r="N71" s="297">
        <v>6528.68</v>
      </c>
    </row>
    <row r="72" spans="1:14" ht="15">
      <c r="A72" s="140"/>
      <c r="B72" s="306"/>
      <c r="C72" s="260" t="s">
        <v>279</v>
      </c>
      <c r="D72" s="260" t="s">
        <v>255</v>
      </c>
      <c r="E72" s="260" t="s">
        <v>280</v>
      </c>
      <c r="F72" s="261" t="s">
        <v>198</v>
      </c>
      <c r="G72" s="305"/>
      <c r="H72" s="293">
        <v>100</v>
      </c>
      <c r="I72" s="293"/>
      <c r="J72" s="293">
        <v>830</v>
      </c>
      <c r="K72" s="293"/>
      <c r="L72" s="293">
        <v>1665</v>
      </c>
      <c r="M72" s="293"/>
      <c r="N72" s="297">
        <v>2500</v>
      </c>
    </row>
    <row r="73" spans="1:14" ht="15">
      <c r="A73" s="140"/>
      <c r="B73" s="306"/>
      <c r="C73" s="260" t="s">
        <v>281</v>
      </c>
      <c r="D73" s="260" t="s">
        <v>255</v>
      </c>
      <c r="E73" s="260" t="s">
        <v>280</v>
      </c>
      <c r="F73" s="261" t="s">
        <v>198</v>
      </c>
      <c r="G73" s="305"/>
      <c r="H73" s="293">
        <v>0</v>
      </c>
      <c r="I73" s="293"/>
      <c r="J73" s="293">
        <v>100</v>
      </c>
      <c r="K73" s="293"/>
      <c r="L73" s="293">
        <v>550</v>
      </c>
      <c r="M73" s="293"/>
      <c r="N73" s="297">
        <v>1000</v>
      </c>
    </row>
    <row r="74" spans="1:14" ht="15">
      <c r="A74" s="140"/>
      <c r="B74" s="306"/>
      <c r="C74" s="260" t="s">
        <v>282</v>
      </c>
      <c r="D74" s="260" t="s">
        <v>283</v>
      </c>
      <c r="E74" s="260" t="s">
        <v>284</v>
      </c>
      <c r="F74" s="261" t="s">
        <v>198</v>
      </c>
      <c r="G74" s="305"/>
      <c r="H74" s="293">
        <v>450.44</v>
      </c>
      <c r="I74" s="293"/>
      <c r="J74" s="293">
        <v>1307.85</v>
      </c>
      <c r="K74" s="293"/>
      <c r="L74" s="293">
        <v>3153.93</v>
      </c>
      <c r="M74" s="293"/>
      <c r="N74" s="297">
        <v>5000</v>
      </c>
    </row>
    <row r="75" spans="1:14" ht="15">
      <c r="A75" s="140"/>
      <c r="B75" s="306"/>
      <c r="C75" s="260" t="s">
        <v>285</v>
      </c>
      <c r="D75" s="260" t="s">
        <v>283</v>
      </c>
      <c r="E75" s="260" t="s">
        <v>284</v>
      </c>
      <c r="F75" s="261" t="s">
        <v>198</v>
      </c>
      <c r="G75" s="305"/>
      <c r="H75" s="293">
        <v>1194</v>
      </c>
      <c r="I75" s="293"/>
      <c r="J75" s="293">
        <v>2490.04</v>
      </c>
      <c r="K75" s="293"/>
      <c r="L75" s="293">
        <v>4745.02</v>
      </c>
      <c r="M75" s="293"/>
      <c r="N75" s="297">
        <v>7000</v>
      </c>
    </row>
    <row r="76" spans="1:14" ht="15">
      <c r="A76" s="140"/>
      <c r="B76" s="306"/>
      <c r="C76" s="260" t="s">
        <v>286</v>
      </c>
      <c r="D76" s="260" t="s">
        <v>283</v>
      </c>
      <c r="E76" s="260" t="s">
        <v>284</v>
      </c>
      <c r="F76" s="261" t="s">
        <v>198</v>
      </c>
      <c r="G76" s="305"/>
      <c r="H76" s="293">
        <v>1245.58</v>
      </c>
      <c r="I76" s="293"/>
      <c r="J76" s="293">
        <v>1245.58</v>
      </c>
      <c r="K76" s="293"/>
      <c r="L76" s="293">
        <v>1245.58</v>
      </c>
      <c r="M76" s="293"/>
      <c r="N76" s="297">
        <v>1245.58</v>
      </c>
    </row>
    <row r="77" spans="1:14" ht="15">
      <c r="A77" s="140"/>
      <c r="B77" s="306"/>
      <c r="C77" s="260" t="s">
        <v>287</v>
      </c>
      <c r="D77" s="260" t="s">
        <v>283</v>
      </c>
      <c r="E77" s="260" t="s">
        <v>197</v>
      </c>
      <c r="F77" s="261" t="s">
        <v>198</v>
      </c>
      <c r="G77" s="305"/>
      <c r="H77" s="293">
        <v>148.24</v>
      </c>
      <c r="I77" s="293"/>
      <c r="J77" s="293">
        <v>286.15</v>
      </c>
      <c r="K77" s="293"/>
      <c r="L77" s="293">
        <v>1143.08</v>
      </c>
      <c r="M77" s="293"/>
      <c r="N77" s="297">
        <v>2000</v>
      </c>
    </row>
    <row r="78" spans="1:14" ht="15">
      <c r="A78" s="140"/>
      <c r="B78" s="306"/>
      <c r="C78" s="220" t="s">
        <v>288</v>
      </c>
      <c r="D78" s="220" t="s">
        <v>251</v>
      </c>
      <c r="E78" s="220" t="s">
        <v>261</v>
      </c>
      <c r="F78" s="226" t="s">
        <v>198</v>
      </c>
      <c r="G78" s="302"/>
      <c r="H78" s="278">
        <v>0</v>
      </c>
      <c r="I78" s="278"/>
      <c r="J78" s="278">
        <v>95.2</v>
      </c>
      <c r="K78" s="278"/>
      <c r="L78" s="278">
        <v>97.6</v>
      </c>
      <c r="M78" s="278"/>
      <c r="N78" s="283">
        <v>100</v>
      </c>
    </row>
    <row r="79" spans="1:14" ht="30">
      <c r="A79" s="140" t="s">
        <v>24</v>
      </c>
      <c r="B79" s="146" t="s">
        <v>23</v>
      </c>
      <c r="C79" s="222"/>
      <c r="D79" s="222"/>
      <c r="E79" s="222"/>
      <c r="F79" s="228"/>
      <c r="G79" s="65">
        <v>41148.56</v>
      </c>
      <c r="H79" s="67">
        <f>SUM(H80:H84)</f>
        <v>41776.88</v>
      </c>
      <c r="I79" s="67">
        <v>102138.88</v>
      </c>
      <c r="J79" s="67">
        <f>SUM(J80:J84)</f>
        <v>78768.35</v>
      </c>
      <c r="K79" s="67">
        <v>147225.41</v>
      </c>
      <c r="L79" s="67">
        <f>SUM(L80:L84)</f>
        <v>177376.6</v>
      </c>
      <c r="M79" s="67">
        <v>198329.64</v>
      </c>
      <c r="N79" s="69">
        <f>SUM(N80:N84)</f>
        <v>275984.82</v>
      </c>
    </row>
    <row r="80" spans="1:14" ht="30">
      <c r="A80" s="140"/>
      <c r="B80" s="306"/>
      <c r="C80" s="247" t="s">
        <v>289</v>
      </c>
      <c r="D80" s="247" t="s">
        <v>290</v>
      </c>
      <c r="E80" s="247" t="s">
        <v>197</v>
      </c>
      <c r="F80" s="249" t="s">
        <v>198</v>
      </c>
      <c r="G80" s="303"/>
      <c r="H80" s="286">
        <v>19499.63</v>
      </c>
      <c r="I80" s="286"/>
      <c r="J80" s="286">
        <v>36591.17</v>
      </c>
      <c r="K80" s="286"/>
      <c r="L80" s="286">
        <v>75554.46</v>
      </c>
      <c r="M80" s="286"/>
      <c r="N80" s="289">
        <v>114517.75</v>
      </c>
    </row>
    <row r="81" spans="1:14" ht="30">
      <c r="A81" s="140"/>
      <c r="B81" s="306"/>
      <c r="C81" s="260" t="s">
        <v>291</v>
      </c>
      <c r="D81" s="260" t="s">
        <v>292</v>
      </c>
      <c r="E81" s="260" t="s">
        <v>293</v>
      </c>
      <c r="F81" s="261" t="s">
        <v>198</v>
      </c>
      <c r="G81" s="305"/>
      <c r="H81" s="293">
        <v>300.6</v>
      </c>
      <c r="I81" s="293"/>
      <c r="J81" s="293">
        <v>3755.4</v>
      </c>
      <c r="K81" s="293"/>
      <c r="L81" s="293">
        <v>11836.35</v>
      </c>
      <c r="M81" s="293"/>
      <c r="N81" s="297">
        <v>19917.29</v>
      </c>
    </row>
    <row r="82" spans="1:14" ht="30">
      <c r="A82" s="140"/>
      <c r="B82" s="306"/>
      <c r="C82" s="260" t="s">
        <v>294</v>
      </c>
      <c r="D82" s="260" t="s">
        <v>292</v>
      </c>
      <c r="E82" s="260" t="s">
        <v>293</v>
      </c>
      <c r="F82" s="261" t="s">
        <v>198</v>
      </c>
      <c r="G82" s="305"/>
      <c r="H82" s="293">
        <v>1375.97</v>
      </c>
      <c r="I82" s="293"/>
      <c r="J82" s="293">
        <v>3903.7</v>
      </c>
      <c r="K82" s="293"/>
      <c r="L82" s="293">
        <v>7230.02</v>
      </c>
      <c r="M82" s="293"/>
      <c r="N82" s="297">
        <v>10556.33</v>
      </c>
    </row>
    <row r="83" spans="1:14" ht="30">
      <c r="A83" s="140"/>
      <c r="B83" s="306"/>
      <c r="C83" s="260" t="s">
        <v>295</v>
      </c>
      <c r="D83" s="260" t="s">
        <v>290</v>
      </c>
      <c r="E83" s="260" t="s">
        <v>296</v>
      </c>
      <c r="F83" s="261" t="s">
        <v>198</v>
      </c>
      <c r="G83" s="305"/>
      <c r="H83" s="293">
        <v>20600.68</v>
      </c>
      <c r="I83" s="293"/>
      <c r="J83" s="293">
        <v>34518.08</v>
      </c>
      <c r="K83" s="293"/>
      <c r="L83" s="293">
        <v>62055.77</v>
      </c>
      <c r="M83" s="293"/>
      <c r="N83" s="297">
        <v>89593.45</v>
      </c>
    </row>
    <row r="84" spans="1:14" ht="30">
      <c r="A84" s="140"/>
      <c r="B84" s="306"/>
      <c r="C84" s="220" t="s">
        <v>297</v>
      </c>
      <c r="D84" s="220" t="s">
        <v>290</v>
      </c>
      <c r="E84" s="220" t="s">
        <v>298</v>
      </c>
      <c r="F84" s="226" t="s">
        <v>198</v>
      </c>
      <c r="G84" s="302"/>
      <c r="H84" s="278">
        <v>0</v>
      </c>
      <c r="I84" s="278"/>
      <c r="J84" s="278">
        <v>0</v>
      </c>
      <c r="K84" s="278"/>
      <c r="L84" s="278">
        <v>20700</v>
      </c>
      <c r="M84" s="278"/>
      <c r="N84" s="283">
        <v>41400</v>
      </c>
    </row>
    <row r="85" spans="1:14" ht="15">
      <c r="A85" s="140" t="s">
        <v>26</v>
      </c>
      <c r="B85" s="137" t="s">
        <v>25</v>
      </c>
      <c r="C85" s="222"/>
      <c r="D85" s="222"/>
      <c r="E85" s="222"/>
      <c r="F85" s="228"/>
      <c r="G85" s="65">
        <v>0.34</v>
      </c>
      <c r="H85" s="67">
        <v>0</v>
      </c>
      <c r="I85" s="67">
        <v>0.34</v>
      </c>
      <c r="J85" s="67">
        <v>0.21</v>
      </c>
      <c r="K85" s="67">
        <v>0.34</v>
      </c>
      <c r="L85" s="67">
        <v>500.11</v>
      </c>
      <c r="M85" s="67">
        <v>0.34</v>
      </c>
      <c r="N85" s="69">
        <v>1000</v>
      </c>
    </row>
    <row r="86" spans="1:14" ht="15">
      <c r="A86" s="140"/>
      <c r="B86" s="217"/>
      <c r="C86" s="222" t="s">
        <v>299</v>
      </c>
      <c r="D86" s="222" t="s">
        <v>300</v>
      </c>
      <c r="E86" s="222" t="s">
        <v>301</v>
      </c>
      <c r="F86" s="228" t="s">
        <v>198</v>
      </c>
      <c r="G86" s="65"/>
      <c r="H86" s="67">
        <v>0</v>
      </c>
      <c r="I86" s="67"/>
      <c r="J86" s="67">
        <v>0.21</v>
      </c>
      <c r="K86" s="67"/>
      <c r="L86" s="67">
        <v>500.11</v>
      </c>
      <c r="M86" s="67"/>
      <c r="N86" s="69">
        <v>1000</v>
      </c>
    </row>
    <row r="87" spans="1:14" ht="15">
      <c r="A87" s="140" t="s">
        <v>28</v>
      </c>
      <c r="B87" s="137" t="s">
        <v>27</v>
      </c>
      <c r="C87" s="221"/>
      <c r="D87" s="221"/>
      <c r="E87" s="221"/>
      <c r="F87" s="227"/>
      <c r="G87" s="70"/>
      <c r="H87" s="72"/>
      <c r="I87" s="72"/>
      <c r="J87" s="72"/>
      <c r="K87" s="72"/>
      <c r="L87" s="72"/>
      <c r="M87" s="72"/>
      <c r="N87" s="74"/>
    </row>
    <row r="88" spans="1:14" ht="15">
      <c r="A88" s="140" t="s">
        <v>30</v>
      </c>
      <c r="B88" s="137" t="s">
        <v>29</v>
      </c>
      <c r="C88" s="246"/>
      <c r="D88" s="246"/>
      <c r="E88" s="246"/>
      <c r="F88" s="248"/>
      <c r="G88" s="70">
        <v>22607.8</v>
      </c>
      <c r="H88" s="72">
        <f>SUM(H89:H100)</f>
        <v>16951.48</v>
      </c>
      <c r="I88" s="72">
        <v>36549.47</v>
      </c>
      <c r="J88" s="72">
        <f>SUM(J89:J100)</f>
        <v>37120.04</v>
      </c>
      <c r="K88" s="72">
        <v>46795.32</v>
      </c>
      <c r="L88" s="72">
        <f>SUM(L89:L100)</f>
        <v>76722.49</v>
      </c>
      <c r="M88" s="72">
        <v>67187.69</v>
      </c>
      <c r="N88" s="74">
        <f>SUM(N89:N100)</f>
        <v>116324.92</v>
      </c>
    </row>
    <row r="89" spans="1:14" ht="15">
      <c r="A89" s="140"/>
      <c r="B89" s="217"/>
      <c r="C89" s="247" t="s">
        <v>302</v>
      </c>
      <c r="D89" s="247" t="s">
        <v>303</v>
      </c>
      <c r="E89" s="247" t="s">
        <v>304</v>
      </c>
      <c r="F89" s="249" t="s">
        <v>198</v>
      </c>
      <c r="G89" s="309"/>
      <c r="H89" s="322">
        <v>5799.26</v>
      </c>
      <c r="I89" s="312"/>
      <c r="J89" s="322">
        <v>6392.91</v>
      </c>
      <c r="K89" s="312"/>
      <c r="L89" s="322">
        <v>8714.08</v>
      </c>
      <c r="M89" s="312"/>
      <c r="N89" s="325">
        <v>11035.24</v>
      </c>
    </row>
    <row r="90" spans="1:14" ht="15">
      <c r="A90" s="140"/>
      <c r="B90" s="217"/>
      <c r="C90" s="260" t="s">
        <v>305</v>
      </c>
      <c r="D90" s="260" t="s">
        <v>306</v>
      </c>
      <c r="E90" s="260" t="s">
        <v>307</v>
      </c>
      <c r="F90" s="261" t="s">
        <v>198</v>
      </c>
      <c r="G90" s="327"/>
      <c r="H90" s="329">
        <v>0</v>
      </c>
      <c r="I90" s="331"/>
      <c r="J90" s="329">
        <v>16254.53</v>
      </c>
      <c r="K90" s="331"/>
      <c r="L90" s="329">
        <v>18003.68</v>
      </c>
      <c r="M90" s="331"/>
      <c r="N90" s="333">
        <v>19752.83</v>
      </c>
    </row>
    <row r="91" spans="1:14" ht="15">
      <c r="A91" s="140"/>
      <c r="B91" s="217"/>
      <c r="C91" s="260" t="s">
        <v>308</v>
      </c>
      <c r="D91" s="260" t="s">
        <v>303</v>
      </c>
      <c r="E91" s="260" t="s">
        <v>304</v>
      </c>
      <c r="F91" s="261" t="s">
        <v>198</v>
      </c>
      <c r="G91" s="327"/>
      <c r="H91" s="329">
        <v>0</v>
      </c>
      <c r="I91" s="331"/>
      <c r="J91" s="329">
        <v>0</v>
      </c>
      <c r="K91" s="331"/>
      <c r="L91" s="329">
        <v>450</v>
      </c>
      <c r="M91" s="331"/>
      <c r="N91" s="333">
        <v>900</v>
      </c>
    </row>
    <row r="92" spans="1:14" ht="15">
      <c r="A92" s="140"/>
      <c r="B92" s="217"/>
      <c r="C92" s="260" t="s">
        <v>309</v>
      </c>
      <c r="D92" s="260" t="s">
        <v>310</v>
      </c>
      <c r="E92" s="260" t="s">
        <v>311</v>
      </c>
      <c r="F92" s="261" t="s">
        <v>198</v>
      </c>
      <c r="G92" s="327"/>
      <c r="H92" s="329">
        <v>0</v>
      </c>
      <c r="I92" s="331"/>
      <c r="J92" s="329">
        <v>0</v>
      </c>
      <c r="K92" s="331"/>
      <c r="L92" s="329">
        <v>19250</v>
      </c>
      <c r="M92" s="331"/>
      <c r="N92" s="333">
        <v>38500</v>
      </c>
    </row>
    <row r="93" spans="1:14" ht="15">
      <c r="A93" s="140"/>
      <c r="B93" s="217"/>
      <c r="C93" s="260" t="s">
        <v>312</v>
      </c>
      <c r="D93" s="260" t="s">
        <v>306</v>
      </c>
      <c r="E93" s="260" t="s">
        <v>313</v>
      </c>
      <c r="F93" s="261" t="s">
        <v>198</v>
      </c>
      <c r="G93" s="327"/>
      <c r="H93" s="329">
        <v>0</v>
      </c>
      <c r="I93" s="331"/>
      <c r="J93" s="329">
        <v>0</v>
      </c>
      <c r="K93" s="331"/>
      <c r="L93" s="329">
        <v>150</v>
      </c>
      <c r="M93" s="331"/>
      <c r="N93" s="333">
        <v>300</v>
      </c>
    </row>
    <row r="94" spans="1:14" ht="15">
      <c r="A94" s="140"/>
      <c r="B94" s="217"/>
      <c r="C94" s="260" t="s">
        <v>314</v>
      </c>
      <c r="D94" s="260" t="s">
        <v>303</v>
      </c>
      <c r="E94" s="260" t="s">
        <v>304</v>
      </c>
      <c r="F94" s="261" t="s">
        <v>198</v>
      </c>
      <c r="G94" s="327"/>
      <c r="H94" s="329">
        <v>0</v>
      </c>
      <c r="I94" s="331"/>
      <c r="J94" s="329">
        <v>1450.78</v>
      </c>
      <c r="K94" s="331"/>
      <c r="L94" s="329">
        <v>1475.39</v>
      </c>
      <c r="M94" s="331"/>
      <c r="N94" s="333">
        <v>1500</v>
      </c>
    </row>
    <row r="95" spans="1:14" ht="15">
      <c r="A95" s="140"/>
      <c r="B95" s="217"/>
      <c r="C95" s="260" t="s">
        <v>315</v>
      </c>
      <c r="D95" s="260" t="s">
        <v>303</v>
      </c>
      <c r="E95" s="260" t="s">
        <v>304</v>
      </c>
      <c r="F95" s="261" t="s">
        <v>198</v>
      </c>
      <c r="G95" s="327"/>
      <c r="H95" s="329">
        <v>9835.55</v>
      </c>
      <c r="I95" s="331"/>
      <c r="J95" s="329">
        <v>10301.95</v>
      </c>
      <c r="K95" s="331"/>
      <c r="L95" s="329">
        <v>17269.4</v>
      </c>
      <c r="M95" s="331"/>
      <c r="N95" s="333">
        <v>24236.85</v>
      </c>
    </row>
    <row r="96" spans="1:14" ht="15">
      <c r="A96" s="140"/>
      <c r="B96" s="217"/>
      <c r="C96" s="260" t="s">
        <v>316</v>
      </c>
      <c r="D96" s="260" t="s">
        <v>306</v>
      </c>
      <c r="E96" s="260" t="s">
        <v>313</v>
      </c>
      <c r="F96" s="261" t="s">
        <v>198</v>
      </c>
      <c r="G96" s="327"/>
      <c r="H96" s="329">
        <v>0</v>
      </c>
      <c r="I96" s="331"/>
      <c r="J96" s="329">
        <v>0</v>
      </c>
      <c r="K96" s="331"/>
      <c r="L96" s="329">
        <v>500</v>
      </c>
      <c r="M96" s="331"/>
      <c r="N96" s="333">
        <v>1000</v>
      </c>
    </row>
    <row r="97" spans="1:14" ht="15">
      <c r="A97" s="140"/>
      <c r="B97" s="217"/>
      <c r="C97" s="260" t="s">
        <v>317</v>
      </c>
      <c r="D97" s="260" t="s">
        <v>303</v>
      </c>
      <c r="E97" s="260" t="s">
        <v>304</v>
      </c>
      <c r="F97" s="261" t="s">
        <v>198</v>
      </c>
      <c r="G97" s="327"/>
      <c r="H97" s="329">
        <v>0</v>
      </c>
      <c r="I97" s="331"/>
      <c r="J97" s="329">
        <v>0</v>
      </c>
      <c r="K97" s="331"/>
      <c r="L97" s="329">
        <v>1000</v>
      </c>
      <c r="M97" s="331"/>
      <c r="N97" s="333">
        <v>2000</v>
      </c>
    </row>
    <row r="98" spans="1:14" ht="15">
      <c r="A98" s="140"/>
      <c r="B98" s="217"/>
      <c r="C98" s="260" t="s">
        <v>318</v>
      </c>
      <c r="D98" s="260" t="s">
        <v>303</v>
      </c>
      <c r="E98" s="260" t="s">
        <v>304</v>
      </c>
      <c r="F98" s="261" t="s">
        <v>198</v>
      </c>
      <c r="G98" s="327"/>
      <c r="H98" s="329">
        <v>0</v>
      </c>
      <c r="I98" s="331"/>
      <c r="J98" s="329">
        <v>0</v>
      </c>
      <c r="K98" s="331"/>
      <c r="L98" s="329">
        <v>50</v>
      </c>
      <c r="M98" s="331"/>
      <c r="N98" s="333">
        <v>100</v>
      </c>
    </row>
    <row r="99" spans="1:14" ht="15">
      <c r="A99" s="140"/>
      <c r="B99" s="217"/>
      <c r="C99" s="260" t="s">
        <v>319</v>
      </c>
      <c r="D99" s="260" t="s">
        <v>306</v>
      </c>
      <c r="E99" s="260" t="s">
        <v>307</v>
      </c>
      <c r="F99" s="261" t="s">
        <v>198</v>
      </c>
      <c r="G99" s="327"/>
      <c r="H99" s="329">
        <v>0</v>
      </c>
      <c r="I99" s="331"/>
      <c r="J99" s="329">
        <v>0</v>
      </c>
      <c r="K99" s="331"/>
      <c r="L99" s="329">
        <v>3500</v>
      </c>
      <c r="M99" s="331"/>
      <c r="N99" s="333">
        <v>7000</v>
      </c>
    </row>
    <row r="100" spans="1:14" ht="15">
      <c r="A100" s="140"/>
      <c r="B100" s="217"/>
      <c r="C100" s="220" t="s">
        <v>320</v>
      </c>
      <c r="D100" s="220" t="s">
        <v>303</v>
      </c>
      <c r="E100" s="220" t="s">
        <v>304</v>
      </c>
      <c r="F100" s="226" t="s">
        <v>198</v>
      </c>
      <c r="G100" s="308"/>
      <c r="H100" s="313">
        <v>1316.67</v>
      </c>
      <c r="I100" s="311"/>
      <c r="J100" s="313">
        <v>2719.87</v>
      </c>
      <c r="K100" s="311"/>
      <c r="L100" s="313">
        <v>6359.94</v>
      </c>
      <c r="M100" s="311"/>
      <c r="N100" s="318">
        <v>10000</v>
      </c>
    </row>
    <row r="101" spans="1:14" ht="15">
      <c r="A101" s="143" t="s">
        <v>20</v>
      </c>
      <c r="B101" s="145" t="s">
        <v>119</v>
      </c>
      <c r="C101" s="221"/>
      <c r="D101" s="221"/>
      <c r="E101" s="221"/>
      <c r="F101" s="227"/>
      <c r="G101" s="62">
        <f>+G88+G87+G85+G79+G54</f>
        <v>148891.97</v>
      </c>
      <c r="H101" s="63">
        <f>+H88+H87+H85+H79+H54</f>
        <v>113885.71</v>
      </c>
      <c r="I101" s="63">
        <f>+I88+I87+I85+I79+I54</f>
        <v>300487.3</v>
      </c>
      <c r="J101" s="63">
        <f>+J88+J87+J85+J79+J54</f>
        <v>266983.7</v>
      </c>
      <c r="K101" s="63">
        <f>+K88+K87+K85+K79+K54</f>
        <v>389188.33</v>
      </c>
      <c r="L101" s="63">
        <f>+L88+L87+L85+L79+L54</f>
        <v>464172.51</v>
      </c>
      <c r="M101" s="63">
        <f>+M88+M87+M85+M79+M54</f>
        <v>524867.31</v>
      </c>
      <c r="N101" s="64">
        <f>+N88+N87+N85+N79+N54</f>
        <v>653565.09</v>
      </c>
    </row>
    <row r="102" spans="1:14" ht="15">
      <c r="A102" s="140" t="s">
        <v>33</v>
      </c>
      <c r="B102" s="137" t="s">
        <v>32</v>
      </c>
      <c r="C102" s="141"/>
      <c r="D102" s="141"/>
      <c r="E102" s="141"/>
      <c r="F102" s="142"/>
      <c r="G102" s="70"/>
      <c r="H102" s="72"/>
      <c r="I102" s="72"/>
      <c r="J102" s="72"/>
      <c r="K102" s="72"/>
      <c r="L102" s="72"/>
      <c r="M102" s="72"/>
      <c r="N102" s="74"/>
    </row>
    <row r="103" spans="1:14" ht="15">
      <c r="A103" s="140" t="s">
        <v>34</v>
      </c>
      <c r="B103" s="137" t="s">
        <v>0</v>
      </c>
      <c r="C103" s="246"/>
      <c r="D103" s="246"/>
      <c r="E103" s="246"/>
      <c r="F103" s="248"/>
      <c r="G103" s="70"/>
      <c r="H103" s="72">
        <f>SUM(H104:H111)</f>
        <v>36391.88</v>
      </c>
      <c r="I103" s="72">
        <v>164774.77</v>
      </c>
      <c r="J103" s="72">
        <f>SUM(J104:J111)</f>
        <v>248442.29</v>
      </c>
      <c r="K103" s="72">
        <v>547826.39</v>
      </c>
      <c r="L103" s="72">
        <f>SUM(L104:L111)</f>
        <v>418770.68</v>
      </c>
      <c r="M103" s="72">
        <v>733165.48</v>
      </c>
      <c r="N103" s="74">
        <f>SUM(N104:N111)</f>
        <v>578620.08</v>
      </c>
    </row>
    <row r="104" spans="1:14" ht="15">
      <c r="A104" s="140"/>
      <c r="B104" s="217"/>
      <c r="C104" s="247" t="s">
        <v>321</v>
      </c>
      <c r="D104" s="247" t="s">
        <v>322</v>
      </c>
      <c r="E104" s="247" t="s">
        <v>323</v>
      </c>
      <c r="F104" s="249" t="s">
        <v>195</v>
      </c>
      <c r="G104" s="309"/>
      <c r="H104" s="322">
        <v>0</v>
      </c>
      <c r="I104" s="312"/>
      <c r="J104" s="322">
        <v>0</v>
      </c>
      <c r="K104" s="312"/>
      <c r="L104" s="322">
        <v>40000</v>
      </c>
      <c r="M104" s="312"/>
      <c r="N104" s="325">
        <v>40000</v>
      </c>
    </row>
    <row r="105" spans="1:14" ht="15">
      <c r="A105" s="140"/>
      <c r="B105" s="217"/>
      <c r="C105" s="260" t="s">
        <v>324</v>
      </c>
      <c r="D105" s="260" t="s">
        <v>322</v>
      </c>
      <c r="E105" s="260" t="s">
        <v>323</v>
      </c>
      <c r="F105" s="261" t="s">
        <v>195</v>
      </c>
      <c r="G105" s="327"/>
      <c r="H105" s="329">
        <v>36391.88</v>
      </c>
      <c r="I105" s="331"/>
      <c r="J105" s="329">
        <v>36391.88</v>
      </c>
      <c r="K105" s="331"/>
      <c r="L105" s="329">
        <v>36391.88</v>
      </c>
      <c r="M105" s="331"/>
      <c r="N105" s="333">
        <v>121306.28</v>
      </c>
    </row>
    <row r="106" spans="1:14" ht="15">
      <c r="A106" s="140"/>
      <c r="B106" s="217"/>
      <c r="C106" s="260" t="s">
        <v>325</v>
      </c>
      <c r="D106" s="260" t="s">
        <v>322</v>
      </c>
      <c r="E106" s="260" t="s">
        <v>323</v>
      </c>
      <c r="F106" s="261" t="s">
        <v>195</v>
      </c>
      <c r="G106" s="327"/>
      <c r="H106" s="329">
        <v>0</v>
      </c>
      <c r="I106" s="331"/>
      <c r="J106" s="329">
        <v>0</v>
      </c>
      <c r="K106" s="331"/>
      <c r="L106" s="329">
        <v>4270.2</v>
      </c>
      <c r="M106" s="331"/>
      <c r="N106" s="333">
        <v>4270.2</v>
      </c>
    </row>
    <row r="107" spans="1:14" ht="15">
      <c r="A107" s="140"/>
      <c r="B107" s="217"/>
      <c r="C107" s="260" t="s">
        <v>326</v>
      </c>
      <c r="D107" s="260" t="s">
        <v>327</v>
      </c>
      <c r="E107" s="260" t="s">
        <v>328</v>
      </c>
      <c r="F107" s="261" t="s">
        <v>195</v>
      </c>
      <c r="G107" s="327"/>
      <c r="H107" s="329">
        <v>0</v>
      </c>
      <c r="I107" s="331"/>
      <c r="J107" s="329">
        <v>0</v>
      </c>
      <c r="K107" s="331"/>
      <c r="L107" s="329">
        <v>3918.47</v>
      </c>
      <c r="M107" s="331"/>
      <c r="N107" s="333">
        <v>3918.47</v>
      </c>
    </row>
    <row r="108" spans="1:14" ht="15">
      <c r="A108" s="140"/>
      <c r="B108" s="217"/>
      <c r="C108" s="260" t="s">
        <v>329</v>
      </c>
      <c r="D108" s="260" t="s">
        <v>327</v>
      </c>
      <c r="E108" s="260" t="s">
        <v>328</v>
      </c>
      <c r="F108" s="261" t="s">
        <v>195</v>
      </c>
      <c r="G108" s="327"/>
      <c r="H108" s="329">
        <v>0</v>
      </c>
      <c r="I108" s="331"/>
      <c r="J108" s="329">
        <v>0</v>
      </c>
      <c r="K108" s="331"/>
      <c r="L108" s="329">
        <v>0</v>
      </c>
      <c r="M108" s="331"/>
      <c r="N108" s="333">
        <v>44935</v>
      </c>
    </row>
    <row r="109" spans="1:14" ht="15">
      <c r="A109" s="140"/>
      <c r="B109" s="217"/>
      <c r="C109" s="260" t="s">
        <v>330</v>
      </c>
      <c r="D109" s="260" t="s">
        <v>331</v>
      </c>
      <c r="E109" s="260" t="s">
        <v>332</v>
      </c>
      <c r="F109" s="261" t="s">
        <v>195</v>
      </c>
      <c r="G109" s="327"/>
      <c r="H109" s="329">
        <v>0</v>
      </c>
      <c r="I109" s="331"/>
      <c r="J109" s="329">
        <v>212050.41</v>
      </c>
      <c r="K109" s="331"/>
      <c r="L109" s="329">
        <v>244190.13</v>
      </c>
      <c r="M109" s="331"/>
      <c r="N109" s="333">
        <v>244190.13</v>
      </c>
    </row>
    <row r="110" spans="1:14" ht="15">
      <c r="A110" s="140"/>
      <c r="B110" s="217"/>
      <c r="C110" s="260" t="s">
        <v>333</v>
      </c>
      <c r="D110" s="260" t="s">
        <v>322</v>
      </c>
      <c r="E110" s="260" t="s">
        <v>323</v>
      </c>
      <c r="F110" s="261" t="s">
        <v>195</v>
      </c>
      <c r="G110" s="327"/>
      <c r="H110" s="329">
        <v>0</v>
      </c>
      <c r="I110" s="331"/>
      <c r="J110" s="329">
        <v>0</v>
      </c>
      <c r="K110" s="331"/>
      <c r="L110" s="329">
        <v>0</v>
      </c>
      <c r="M110" s="331"/>
      <c r="N110" s="333">
        <v>30000</v>
      </c>
    </row>
    <row r="111" spans="1:14" ht="15">
      <c r="A111" s="140"/>
      <c r="B111" s="217"/>
      <c r="C111" s="220" t="s">
        <v>334</v>
      </c>
      <c r="D111" s="220" t="s">
        <v>322</v>
      </c>
      <c r="E111" s="220" t="s">
        <v>335</v>
      </c>
      <c r="F111" s="226" t="s">
        <v>195</v>
      </c>
      <c r="G111" s="308"/>
      <c r="H111" s="313">
        <v>0</v>
      </c>
      <c r="I111" s="311"/>
      <c r="J111" s="313">
        <v>0</v>
      </c>
      <c r="K111" s="311"/>
      <c r="L111" s="313">
        <v>90000</v>
      </c>
      <c r="M111" s="311"/>
      <c r="N111" s="318">
        <v>90000</v>
      </c>
    </row>
    <row r="112" spans="1:14" ht="15">
      <c r="A112" s="140" t="s">
        <v>35</v>
      </c>
      <c r="B112" s="137" t="s">
        <v>1</v>
      </c>
      <c r="C112" s="221"/>
      <c r="D112" s="221"/>
      <c r="E112" s="221"/>
      <c r="F112" s="227"/>
      <c r="G112" s="70"/>
      <c r="H112" s="72"/>
      <c r="I112" s="72"/>
      <c r="J112" s="72"/>
      <c r="K112" s="72"/>
      <c r="L112" s="72"/>
      <c r="M112" s="72"/>
      <c r="N112" s="74"/>
    </row>
    <row r="113" spans="1:14" ht="15">
      <c r="A113" s="140" t="s">
        <v>37</v>
      </c>
      <c r="B113" s="137" t="s">
        <v>36</v>
      </c>
      <c r="C113" s="246"/>
      <c r="D113" s="246"/>
      <c r="E113" s="246"/>
      <c r="F113" s="248"/>
      <c r="G113" s="65">
        <v>750</v>
      </c>
      <c r="H113" s="67">
        <v>0</v>
      </c>
      <c r="I113" s="67">
        <v>6245</v>
      </c>
      <c r="J113" s="67">
        <v>2000</v>
      </c>
      <c r="K113" s="67">
        <v>15395</v>
      </c>
      <c r="L113" s="67">
        <v>2000</v>
      </c>
      <c r="M113" s="67">
        <v>20245</v>
      </c>
      <c r="N113" s="69">
        <v>2000</v>
      </c>
    </row>
    <row r="114" spans="1:14" ht="15">
      <c r="A114" s="140"/>
      <c r="B114" s="217"/>
      <c r="C114" s="222" t="s">
        <v>336</v>
      </c>
      <c r="D114" s="222" t="s">
        <v>337</v>
      </c>
      <c r="E114" s="222" t="s">
        <v>338</v>
      </c>
      <c r="F114" s="228" t="s">
        <v>195</v>
      </c>
      <c r="G114" s="65"/>
      <c r="H114" s="67">
        <v>0</v>
      </c>
      <c r="I114" s="67"/>
      <c r="J114" s="67">
        <v>2000</v>
      </c>
      <c r="K114" s="67"/>
      <c r="L114" s="67">
        <v>2000</v>
      </c>
      <c r="M114" s="67"/>
      <c r="N114" s="69">
        <v>2000</v>
      </c>
    </row>
    <row r="115" spans="1:14" ht="15">
      <c r="A115" s="140" t="s">
        <v>38</v>
      </c>
      <c r="B115" s="137" t="s">
        <v>2</v>
      </c>
      <c r="C115" s="222"/>
      <c r="D115" s="222"/>
      <c r="E115" s="222"/>
      <c r="F115" s="228"/>
      <c r="G115" s="65">
        <v>10215.85</v>
      </c>
      <c r="H115" s="67">
        <f>SUM(H116:H120)</f>
        <v>3679.54</v>
      </c>
      <c r="I115" s="67">
        <v>17611.42</v>
      </c>
      <c r="J115" s="67">
        <f>SUM(J116:J120)</f>
        <v>24283.93</v>
      </c>
      <c r="K115" s="67">
        <v>22335.2</v>
      </c>
      <c r="L115" s="67">
        <f>SUM(L116:L120)</f>
        <v>105626.67</v>
      </c>
      <c r="M115" s="67">
        <v>39518.63</v>
      </c>
      <c r="N115" s="69">
        <f>SUM(N116:N120)</f>
        <v>202000</v>
      </c>
    </row>
    <row r="116" spans="1:14" ht="15">
      <c r="A116" s="140"/>
      <c r="B116" s="217"/>
      <c r="C116" s="247" t="s">
        <v>339</v>
      </c>
      <c r="D116" s="247" t="s">
        <v>340</v>
      </c>
      <c r="E116" s="247" t="s">
        <v>341</v>
      </c>
      <c r="F116" s="249" t="s">
        <v>195</v>
      </c>
      <c r="G116" s="303"/>
      <c r="H116" s="286">
        <v>893.51</v>
      </c>
      <c r="I116" s="286"/>
      <c r="J116" s="286">
        <v>3346.51</v>
      </c>
      <c r="K116" s="286"/>
      <c r="L116" s="286">
        <v>15000</v>
      </c>
      <c r="M116" s="286"/>
      <c r="N116" s="289">
        <v>50000</v>
      </c>
    </row>
    <row r="117" spans="1:14" ht="15">
      <c r="A117" s="140"/>
      <c r="B117" s="217"/>
      <c r="C117" s="260" t="s">
        <v>342</v>
      </c>
      <c r="D117" s="260" t="s">
        <v>340</v>
      </c>
      <c r="E117" s="260" t="s">
        <v>341</v>
      </c>
      <c r="F117" s="261" t="s">
        <v>195</v>
      </c>
      <c r="G117" s="305"/>
      <c r="H117" s="293">
        <v>935.45</v>
      </c>
      <c r="I117" s="293"/>
      <c r="J117" s="293">
        <v>3503.55</v>
      </c>
      <c r="K117" s="293"/>
      <c r="L117" s="293">
        <v>29126.67</v>
      </c>
      <c r="M117" s="293"/>
      <c r="N117" s="297">
        <v>50000</v>
      </c>
    </row>
    <row r="118" spans="1:14" ht="15">
      <c r="A118" s="140"/>
      <c r="B118" s="217"/>
      <c r="C118" s="260" t="s">
        <v>343</v>
      </c>
      <c r="D118" s="260" t="s">
        <v>340</v>
      </c>
      <c r="E118" s="260" t="s">
        <v>341</v>
      </c>
      <c r="F118" s="261" t="s">
        <v>195</v>
      </c>
      <c r="G118" s="305"/>
      <c r="H118" s="293">
        <v>1334.58</v>
      </c>
      <c r="I118" s="293"/>
      <c r="J118" s="293">
        <v>5466.38</v>
      </c>
      <c r="K118" s="293"/>
      <c r="L118" s="293">
        <v>30000</v>
      </c>
      <c r="M118" s="293"/>
      <c r="N118" s="297">
        <v>50000</v>
      </c>
    </row>
    <row r="119" spans="1:14" ht="15">
      <c r="A119" s="140"/>
      <c r="B119" s="217"/>
      <c r="C119" s="260" t="s">
        <v>344</v>
      </c>
      <c r="D119" s="260" t="s">
        <v>340</v>
      </c>
      <c r="E119" s="260" t="s">
        <v>341</v>
      </c>
      <c r="F119" s="261" t="s">
        <v>195</v>
      </c>
      <c r="G119" s="305"/>
      <c r="H119" s="293">
        <v>516</v>
      </c>
      <c r="I119" s="293"/>
      <c r="J119" s="293">
        <v>11967.49</v>
      </c>
      <c r="K119" s="293"/>
      <c r="L119" s="293">
        <v>30000</v>
      </c>
      <c r="M119" s="293"/>
      <c r="N119" s="297">
        <v>50000</v>
      </c>
    </row>
    <row r="120" spans="1:14" ht="15">
      <c r="A120" s="140"/>
      <c r="B120" s="217"/>
      <c r="C120" s="220" t="s">
        <v>345</v>
      </c>
      <c r="D120" s="220" t="s">
        <v>340</v>
      </c>
      <c r="E120" s="220" t="s">
        <v>341</v>
      </c>
      <c r="F120" s="226" t="s">
        <v>195</v>
      </c>
      <c r="G120" s="302"/>
      <c r="H120" s="278">
        <v>0</v>
      </c>
      <c r="I120" s="278"/>
      <c r="J120" s="278">
        <v>0</v>
      </c>
      <c r="K120" s="278"/>
      <c r="L120" s="278">
        <v>1500</v>
      </c>
      <c r="M120" s="278"/>
      <c r="N120" s="283">
        <v>2000</v>
      </c>
    </row>
    <row r="121" spans="1:14" ht="15">
      <c r="A121" s="143" t="s">
        <v>31</v>
      </c>
      <c r="B121" s="145" t="s">
        <v>118</v>
      </c>
      <c r="C121" s="221"/>
      <c r="D121" s="221"/>
      <c r="E121" s="221"/>
      <c r="F121" s="227"/>
      <c r="G121" s="62">
        <f>+G115+G113+G112+G103+G102</f>
        <v>10965.85</v>
      </c>
      <c r="H121" s="63">
        <f>+H115+H113+H112+H103+H102</f>
        <v>40071.42</v>
      </c>
      <c r="I121" s="63">
        <f>+I115+I113+I112+I103+I102</f>
        <v>188631.19</v>
      </c>
      <c r="J121" s="63">
        <f>+J115+J113+J112+J103+J102</f>
        <v>274726.22</v>
      </c>
      <c r="K121" s="63">
        <f>+K115+K113+K112+K103+K102</f>
        <v>585556.59</v>
      </c>
      <c r="L121" s="63">
        <f>+L115+L113+L112+L103+L102</f>
        <v>526397.35</v>
      </c>
      <c r="M121" s="63">
        <f>+M115+M113+M112+M103+M102</f>
        <v>792929.11</v>
      </c>
      <c r="N121" s="64">
        <f>+N115+N113+N112+N103+N102</f>
        <v>782620.08</v>
      </c>
    </row>
    <row r="122" spans="1:14" ht="15">
      <c r="A122" s="140" t="s">
        <v>41</v>
      </c>
      <c r="B122" s="137" t="s">
        <v>40</v>
      </c>
      <c r="C122" s="141"/>
      <c r="D122" s="141"/>
      <c r="E122" s="141"/>
      <c r="F122" s="142"/>
      <c r="G122" s="70"/>
      <c r="H122" s="72"/>
      <c r="I122" s="72"/>
      <c r="J122" s="72"/>
      <c r="K122" s="72"/>
      <c r="L122" s="72"/>
      <c r="M122" s="72"/>
      <c r="N122" s="74"/>
    </row>
    <row r="123" spans="1:14" ht="15">
      <c r="A123" s="140" t="s">
        <v>43</v>
      </c>
      <c r="B123" s="137" t="s">
        <v>42</v>
      </c>
      <c r="C123" s="141"/>
      <c r="D123" s="141"/>
      <c r="E123" s="141"/>
      <c r="F123" s="142"/>
      <c r="G123" s="70"/>
      <c r="H123" s="72"/>
      <c r="I123" s="72"/>
      <c r="J123" s="72"/>
      <c r="K123" s="72"/>
      <c r="L123" s="72"/>
      <c r="M123" s="72"/>
      <c r="N123" s="74"/>
    </row>
    <row r="124" spans="1:14" ht="15">
      <c r="A124" s="140" t="s">
        <v>45</v>
      </c>
      <c r="B124" s="137" t="s">
        <v>44</v>
      </c>
      <c r="C124" s="141"/>
      <c r="D124" s="141"/>
      <c r="E124" s="141"/>
      <c r="F124" s="142"/>
      <c r="G124" s="70"/>
      <c r="H124" s="72"/>
      <c r="I124" s="72"/>
      <c r="J124" s="72"/>
      <c r="K124" s="72"/>
      <c r="L124" s="72"/>
      <c r="M124" s="72"/>
      <c r="N124" s="74"/>
    </row>
    <row r="125" spans="1:14" ht="15">
      <c r="A125" s="140" t="s">
        <v>47</v>
      </c>
      <c r="B125" s="137" t="s">
        <v>46</v>
      </c>
      <c r="C125" s="141"/>
      <c r="D125" s="141"/>
      <c r="E125" s="141"/>
      <c r="F125" s="142"/>
      <c r="G125" s="70"/>
      <c r="H125" s="72"/>
      <c r="I125" s="72"/>
      <c r="J125" s="72"/>
      <c r="K125" s="72"/>
      <c r="L125" s="72"/>
      <c r="M125" s="72"/>
      <c r="N125" s="74"/>
    </row>
    <row r="126" spans="1:14" ht="15">
      <c r="A126" s="143" t="s">
        <v>39</v>
      </c>
      <c r="B126" s="144" t="s">
        <v>117</v>
      </c>
      <c r="C126" s="141"/>
      <c r="D126" s="141"/>
      <c r="E126" s="141"/>
      <c r="F126" s="142"/>
      <c r="G126" s="62">
        <f>+G125+G124+G123+G122</f>
        <v>0</v>
      </c>
      <c r="H126" s="63">
        <f>+H125+H124+H123+H122</f>
        <v>0</v>
      </c>
      <c r="I126" s="63">
        <f>+I125+I124+I123+I122</f>
        <v>0</v>
      </c>
      <c r="J126" s="63">
        <f>+J125+J124+J123+J122</f>
        <v>0</v>
      </c>
      <c r="K126" s="63">
        <f>+K125+K124+K123+K122</f>
        <v>0</v>
      </c>
      <c r="L126" s="63">
        <f>+L125+L124+L123+L122</f>
        <v>0</v>
      </c>
      <c r="M126" s="63">
        <f>+M125+M124+M123+M122</f>
        <v>0</v>
      </c>
      <c r="N126" s="64">
        <f>+N125+N124+N123+N122</f>
        <v>0</v>
      </c>
    </row>
    <row r="127" spans="1:14" ht="15">
      <c r="A127" s="140" t="s">
        <v>50</v>
      </c>
      <c r="B127" s="137" t="s">
        <v>49</v>
      </c>
      <c r="C127" s="141"/>
      <c r="D127" s="141"/>
      <c r="E127" s="141"/>
      <c r="F127" s="142"/>
      <c r="G127" s="70"/>
      <c r="H127" s="72"/>
      <c r="I127" s="72"/>
      <c r="J127" s="72"/>
      <c r="K127" s="72"/>
      <c r="L127" s="72"/>
      <c r="M127" s="72"/>
      <c r="N127" s="74"/>
    </row>
    <row r="128" spans="1:14" ht="15">
      <c r="A128" s="140" t="s">
        <v>52</v>
      </c>
      <c r="B128" s="137" t="s">
        <v>51</v>
      </c>
      <c r="C128" s="141"/>
      <c r="D128" s="141"/>
      <c r="E128" s="141"/>
      <c r="F128" s="142"/>
      <c r="G128" s="70"/>
      <c r="H128" s="72"/>
      <c r="I128" s="72"/>
      <c r="J128" s="72"/>
      <c r="K128" s="72"/>
      <c r="L128" s="72"/>
      <c r="M128" s="72"/>
      <c r="N128" s="74"/>
    </row>
    <row r="129" spans="1:14" ht="15">
      <c r="A129" s="140" t="s">
        <v>54</v>
      </c>
      <c r="B129" s="137" t="s">
        <v>53</v>
      </c>
      <c r="C129" s="141"/>
      <c r="D129" s="141"/>
      <c r="E129" s="141"/>
      <c r="F129" s="142"/>
      <c r="G129" s="70"/>
      <c r="H129" s="72"/>
      <c r="I129" s="72"/>
      <c r="J129" s="72"/>
      <c r="K129" s="72"/>
      <c r="L129" s="72"/>
      <c r="M129" s="72"/>
      <c r="N129" s="74"/>
    </row>
    <row r="130" spans="1:14" ht="15">
      <c r="A130" s="140" t="s">
        <v>56</v>
      </c>
      <c r="B130" s="137" t="s">
        <v>55</v>
      </c>
      <c r="C130" s="141"/>
      <c r="D130" s="141"/>
      <c r="E130" s="141"/>
      <c r="F130" s="142"/>
      <c r="G130" s="70"/>
      <c r="H130" s="72"/>
      <c r="I130" s="72"/>
      <c r="J130" s="72"/>
      <c r="K130" s="72"/>
      <c r="L130" s="72"/>
      <c r="M130" s="72"/>
      <c r="N130" s="74"/>
    </row>
    <row r="131" spans="1:14" ht="15">
      <c r="A131" s="143" t="s">
        <v>48</v>
      </c>
      <c r="B131" s="145" t="s">
        <v>116</v>
      </c>
      <c r="C131" s="141"/>
      <c r="D131" s="141"/>
      <c r="E131" s="141"/>
      <c r="F131" s="142"/>
      <c r="G131" s="62">
        <f>+G130+G129+G128+G127</f>
        <v>0</v>
      </c>
      <c r="H131" s="63">
        <f>+H130+H129+H128+H127</f>
        <v>0</v>
      </c>
      <c r="I131" s="63">
        <f>+I130+I129+I128+I127</f>
        <v>0</v>
      </c>
      <c r="J131" s="63">
        <f>+J130+J129+J128+J127</f>
        <v>0</v>
      </c>
      <c r="K131" s="63">
        <f>+K130+K129+K128+K127</f>
        <v>0</v>
      </c>
      <c r="L131" s="63">
        <f>+L130+L129+L128+L127</f>
        <v>0</v>
      </c>
      <c r="M131" s="63">
        <f>+M130+M129+M128+M127</f>
        <v>0</v>
      </c>
      <c r="N131" s="64">
        <f>+N130+N129+N128+N127</f>
        <v>0</v>
      </c>
    </row>
    <row r="132" spans="1:14" ht="15">
      <c r="A132" s="140" t="s">
        <v>59</v>
      </c>
      <c r="B132" s="137" t="s">
        <v>58</v>
      </c>
      <c r="C132" s="246"/>
      <c r="D132" s="246"/>
      <c r="E132" s="246"/>
      <c r="F132" s="248"/>
      <c r="G132" s="70">
        <v>130733.48</v>
      </c>
      <c r="H132" s="72">
        <f>SUM(H133:H138)</f>
        <v>101377.77</v>
      </c>
      <c r="I132" s="72">
        <v>232422.59</v>
      </c>
      <c r="J132" s="72">
        <f>SUM(J133:J138)</f>
        <v>202946.75</v>
      </c>
      <c r="K132" s="72">
        <v>428464.26</v>
      </c>
      <c r="L132" s="72">
        <f>SUM(L133:L138)</f>
        <v>368734.26</v>
      </c>
      <c r="M132" s="72">
        <v>542901.75</v>
      </c>
      <c r="N132" s="74">
        <f>SUM(N133:N138)</f>
        <v>551500</v>
      </c>
    </row>
    <row r="133" spans="1:14" ht="15">
      <c r="A133" s="140"/>
      <c r="B133" s="217"/>
      <c r="C133" s="247" t="s">
        <v>346</v>
      </c>
      <c r="D133" s="247" t="s">
        <v>347</v>
      </c>
      <c r="E133" s="247" t="s">
        <v>348</v>
      </c>
      <c r="F133" s="249" t="s">
        <v>349</v>
      </c>
      <c r="G133" s="309"/>
      <c r="H133" s="322">
        <v>11230.74</v>
      </c>
      <c r="I133" s="312"/>
      <c r="J133" s="322">
        <v>25553.84</v>
      </c>
      <c r="K133" s="312"/>
      <c r="L133" s="322">
        <v>36030.77</v>
      </c>
      <c r="M133" s="312"/>
      <c r="N133" s="325">
        <v>50000</v>
      </c>
    </row>
    <row r="134" spans="1:14" ht="15">
      <c r="A134" s="140"/>
      <c r="B134" s="217"/>
      <c r="C134" s="260" t="s">
        <v>350</v>
      </c>
      <c r="D134" s="260" t="s">
        <v>351</v>
      </c>
      <c r="E134" s="260" t="s">
        <v>352</v>
      </c>
      <c r="F134" s="261" t="s">
        <v>349</v>
      </c>
      <c r="G134" s="327"/>
      <c r="H134" s="329">
        <v>26526.4</v>
      </c>
      <c r="I134" s="331"/>
      <c r="J134" s="329">
        <v>68128.1</v>
      </c>
      <c r="K134" s="331"/>
      <c r="L134" s="329">
        <v>103216.06</v>
      </c>
      <c r="M134" s="331"/>
      <c r="N134" s="333">
        <v>150000</v>
      </c>
    </row>
    <row r="135" spans="1:14" ht="15">
      <c r="A135" s="140"/>
      <c r="B135" s="217"/>
      <c r="C135" s="260" t="s">
        <v>353</v>
      </c>
      <c r="D135" s="260" t="s">
        <v>354</v>
      </c>
      <c r="E135" s="260" t="s">
        <v>355</v>
      </c>
      <c r="F135" s="261" t="s">
        <v>198</v>
      </c>
      <c r="G135" s="327"/>
      <c r="H135" s="329">
        <v>3046.5</v>
      </c>
      <c r="I135" s="331"/>
      <c r="J135" s="329">
        <v>4662.5</v>
      </c>
      <c r="K135" s="331"/>
      <c r="L135" s="329">
        <v>17331.25</v>
      </c>
      <c r="M135" s="331"/>
      <c r="N135" s="333">
        <v>30000</v>
      </c>
    </row>
    <row r="136" spans="1:14" ht="15">
      <c r="A136" s="140"/>
      <c r="B136" s="217"/>
      <c r="C136" s="260" t="s">
        <v>356</v>
      </c>
      <c r="D136" s="260" t="s">
        <v>357</v>
      </c>
      <c r="E136" s="260" t="s">
        <v>358</v>
      </c>
      <c r="F136" s="261" t="s">
        <v>349</v>
      </c>
      <c r="G136" s="327"/>
      <c r="H136" s="329">
        <v>3515.24</v>
      </c>
      <c r="I136" s="331"/>
      <c r="J136" s="329">
        <v>7470.3</v>
      </c>
      <c r="K136" s="331"/>
      <c r="L136" s="329">
        <v>12840.17</v>
      </c>
      <c r="M136" s="331"/>
      <c r="N136" s="333">
        <v>20000</v>
      </c>
    </row>
    <row r="137" spans="1:14" ht="15">
      <c r="A137" s="140"/>
      <c r="B137" s="217"/>
      <c r="C137" s="260" t="s">
        <v>359</v>
      </c>
      <c r="D137" s="260" t="s">
        <v>360</v>
      </c>
      <c r="E137" s="260" t="s">
        <v>361</v>
      </c>
      <c r="F137" s="261" t="s">
        <v>198</v>
      </c>
      <c r="G137" s="327"/>
      <c r="H137" s="329">
        <v>57058.89</v>
      </c>
      <c r="I137" s="331"/>
      <c r="J137" s="329">
        <v>97132.01</v>
      </c>
      <c r="K137" s="331"/>
      <c r="L137" s="329">
        <v>198566.01</v>
      </c>
      <c r="M137" s="331"/>
      <c r="N137" s="333">
        <v>300000</v>
      </c>
    </row>
    <row r="138" spans="1:14" ht="15">
      <c r="A138" s="140"/>
      <c r="B138" s="217"/>
      <c r="C138" s="220" t="s">
        <v>362</v>
      </c>
      <c r="D138" s="220" t="s">
        <v>363</v>
      </c>
      <c r="E138" s="220" t="s">
        <v>364</v>
      </c>
      <c r="F138" s="226" t="s">
        <v>198</v>
      </c>
      <c r="G138" s="308"/>
      <c r="H138" s="313">
        <v>0</v>
      </c>
      <c r="I138" s="311"/>
      <c r="J138" s="313">
        <v>0</v>
      </c>
      <c r="K138" s="311"/>
      <c r="L138" s="313">
        <v>750</v>
      </c>
      <c r="M138" s="311"/>
      <c r="N138" s="318">
        <v>1500</v>
      </c>
    </row>
    <row r="139" spans="1:14" ht="15">
      <c r="A139" s="140" t="s">
        <v>61</v>
      </c>
      <c r="B139" s="137" t="s">
        <v>60</v>
      </c>
      <c r="C139" s="222"/>
      <c r="D139" s="222"/>
      <c r="E139" s="222"/>
      <c r="F139" s="228"/>
      <c r="G139" s="70">
        <v>6953.87</v>
      </c>
      <c r="H139" s="72">
        <f>SUM(H140:H145)</f>
        <v>6673.68</v>
      </c>
      <c r="I139" s="72">
        <v>12310.66</v>
      </c>
      <c r="J139" s="72">
        <f>SUM(J140:J145)</f>
        <v>17115.55</v>
      </c>
      <c r="K139" s="72">
        <v>14296.82</v>
      </c>
      <c r="L139" s="72">
        <f>SUM(L140:L145)</f>
        <v>61388.28</v>
      </c>
      <c r="M139" s="72">
        <v>15635.6</v>
      </c>
      <c r="N139" s="74">
        <f>SUM(N140:N145)</f>
        <v>105661</v>
      </c>
    </row>
    <row r="140" spans="1:14" ht="15">
      <c r="A140" s="140"/>
      <c r="B140" s="217"/>
      <c r="C140" s="247" t="s">
        <v>365</v>
      </c>
      <c r="D140" s="247" t="s">
        <v>366</v>
      </c>
      <c r="E140" s="247" t="s">
        <v>367</v>
      </c>
      <c r="F140" s="249" t="s">
        <v>198</v>
      </c>
      <c r="G140" s="309"/>
      <c r="H140" s="322">
        <v>2250</v>
      </c>
      <c r="I140" s="312"/>
      <c r="J140" s="322">
        <v>2250</v>
      </c>
      <c r="K140" s="312"/>
      <c r="L140" s="322">
        <v>2670.5</v>
      </c>
      <c r="M140" s="312"/>
      <c r="N140" s="325">
        <v>3091</v>
      </c>
    </row>
    <row r="141" spans="1:14" ht="15">
      <c r="A141" s="140"/>
      <c r="B141" s="217"/>
      <c r="C141" s="260" t="s">
        <v>368</v>
      </c>
      <c r="D141" s="260" t="s">
        <v>369</v>
      </c>
      <c r="E141" s="260" t="s">
        <v>370</v>
      </c>
      <c r="F141" s="261" t="s">
        <v>198</v>
      </c>
      <c r="G141" s="327"/>
      <c r="H141" s="329">
        <v>0</v>
      </c>
      <c r="I141" s="331"/>
      <c r="J141" s="329">
        <v>1291.32</v>
      </c>
      <c r="K141" s="331"/>
      <c r="L141" s="329">
        <v>30645.66</v>
      </c>
      <c r="M141" s="331"/>
      <c r="N141" s="333">
        <v>60000</v>
      </c>
    </row>
    <row r="142" spans="1:14" ht="15">
      <c r="A142" s="140"/>
      <c r="B142" s="217"/>
      <c r="C142" s="260" t="s">
        <v>371</v>
      </c>
      <c r="D142" s="260" t="s">
        <v>372</v>
      </c>
      <c r="E142" s="260" t="s">
        <v>373</v>
      </c>
      <c r="F142" s="261" t="s">
        <v>198</v>
      </c>
      <c r="G142" s="327"/>
      <c r="H142" s="329">
        <v>2317.02</v>
      </c>
      <c r="I142" s="331"/>
      <c r="J142" s="329">
        <v>11467.57</v>
      </c>
      <c r="K142" s="331"/>
      <c r="L142" s="329">
        <v>20733.79</v>
      </c>
      <c r="M142" s="331"/>
      <c r="N142" s="333">
        <v>30000</v>
      </c>
    </row>
    <row r="143" spans="1:14" ht="15">
      <c r="A143" s="140"/>
      <c r="B143" s="217"/>
      <c r="C143" s="260" t="s">
        <v>374</v>
      </c>
      <c r="D143" s="260" t="s">
        <v>369</v>
      </c>
      <c r="E143" s="260" t="s">
        <v>370</v>
      </c>
      <c r="F143" s="261" t="s">
        <v>198</v>
      </c>
      <c r="G143" s="327"/>
      <c r="H143" s="329">
        <v>131.66</v>
      </c>
      <c r="I143" s="331"/>
      <c r="J143" s="329">
        <v>131.66</v>
      </c>
      <c r="K143" s="331"/>
      <c r="L143" s="329">
        <v>160.83</v>
      </c>
      <c r="M143" s="331"/>
      <c r="N143" s="333">
        <v>190</v>
      </c>
    </row>
    <row r="144" spans="1:14" ht="15">
      <c r="A144" s="140"/>
      <c r="B144" s="217"/>
      <c r="C144" s="260" t="s">
        <v>375</v>
      </c>
      <c r="D144" s="260" t="s">
        <v>369</v>
      </c>
      <c r="E144" s="260" t="s">
        <v>370</v>
      </c>
      <c r="F144" s="261" t="s">
        <v>198</v>
      </c>
      <c r="G144" s="327"/>
      <c r="H144" s="329">
        <v>1975</v>
      </c>
      <c r="I144" s="331"/>
      <c r="J144" s="329">
        <v>1975</v>
      </c>
      <c r="K144" s="331"/>
      <c r="L144" s="329">
        <v>2177.5</v>
      </c>
      <c r="M144" s="331"/>
      <c r="N144" s="333">
        <v>2380</v>
      </c>
    </row>
    <row r="145" spans="1:14" ht="15">
      <c r="A145" s="140"/>
      <c r="B145" s="217"/>
      <c r="C145" s="220" t="s">
        <v>376</v>
      </c>
      <c r="D145" s="220" t="s">
        <v>366</v>
      </c>
      <c r="E145" s="220" t="s">
        <v>367</v>
      </c>
      <c r="F145" s="226" t="s">
        <v>198</v>
      </c>
      <c r="G145" s="308"/>
      <c r="H145" s="313">
        <v>0</v>
      </c>
      <c r="I145" s="311"/>
      <c r="J145" s="313">
        <v>0</v>
      </c>
      <c r="K145" s="311"/>
      <c r="L145" s="313">
        <v>5000</v>
      </c>
      <c r="M145" s="311"/>
      <c r="N145" s="318">
        <v>10000</v>
      </c>
    </row>
    <row r="146" spans="1:14" ht="15.75">
      <c r="A146" s="143" t="s">
        <v>57</v>
      </c>
      <c r="B146" s="144" t="s">
        <v>115</v>
      </c>
      <c r="C146" s="334"/>
      <c r="D146" s="334"/>
      <c r="E146" s="334"/>
      <c r="F146" s="335"/>
      <c r="G146" s="149">
        <f>+G139+G132</f>
        <v>137687.35</v>
      </c>
      <c r="H146" s="150">
        <f>+H139+H132</f>
        <v>108051.45</v>
      </c>
      <c r="I146" s="150">
        <f>+I139+I132</f>
        <v>244733.25</v>
      </c>
      <c r="J146" s="150">
        <f>+J139+J132</f>
        <v>220062.3</v>
      </c>
      <c r="K146" s="150">
        <f>+K139+K132</f>
        <v>442761.08</v>
      </c>
      <c r="L146" s="150">
        <f>+L139+L132</f>
        <v>430122.54</v>
      </c>
      <c r="M146" s="150">
        <f>+M139+M132</f>
        <v>558537.35</v>
      </c>
      <c r="N146" s="151">
        <f>+N139+N132</f>
        <v>657161</v>
      </c>
    </row>
    <row r="147" spans="1:14" ht="18.75">
      <c r="A147" s="152" t="s">
        <v>121</v>
      </c>
      <c r="B147" s="37" t="s">
        <v>144</v>
      </c>
      <c r="C147" s="37"/>
      <c r="D147" s="37"/>
      <c r="E147" s="37"/>
      <c r="F147" s="37"/>
      <c r="G147" s="80"/>
      <c r="H147" s="81">
        <v>0</v>
      </c>
      <c r="I147" s="81"/>
      <c r="J147" s="81">
        <v>0</v>
      </c>
      <c r="K147" s="82"/>
      <c r="L147" s="82">
        <v>0</v>
      </c>
      <c r="M147" s="82"/>
      <c r="N147" s="83">
        <v>0</v>
      </c>
    </row>
    <row r="148" spans="1:14" s="23" customFormat="1" ht="16.5">
      <c r="A148" s="187" t="s">
        <v>155</v>
      </c>
      <c r="B148" s="188"/>
      <c r="C148" s="128"/>
      <c r="D148" s="128"/>
      <c r="E148" s="128"/>
      <c r="F148" s="128"/>
      <c r="G148" s="84">
        <f>+G147+G146+G131+G126+G121+G101+G53+G34</f>
        <v>568498.46</v>
      </c>
      <c r="H148" s="85">
        <f>+H147+H146+H131+H126+H121+H101+H53+H34</f>
        <v>403928.87</v>
      </c>
      <c r="I148" s="85">
        <f>+I147+I146+I131+I126+I121+I101+I53+I34</f>
        <v>1732653.84</v>
      </c>
      <c r="J148" s="85">
        <f>+J147+J146+J131+J126+J121+J101+J53+J34</f>
        <v>1545699.9</v>
      </c>
      <c r="K148" s="85">
        <f>+K147+K146+K131+K126+K121+K101+K53+K34</f>
        <v>2626349.14</v>
      </c>
      <c r="L148" s="85">
        <f>+L147+L146+L131+L126+L121+L101+L53+L34</f>
        <v>3060786.07</v>
      </c>
      <c r="M148" s="85">
        <f>+M147+M146+M131+M126+M121+M101+M53+M34</f>
        <v>4106433.17</v>
      </c>
      <c r="N148" s="86">
        <f>+N147+N146+N131+N126+N121+N101+N53+N34</f>
        <v>4544333.23</v>
      </c>
    </row>
    <row r="149" spans="1:14" ht="16.5">
      <c r="A149" s="193" t="s">
        <v>160</v>
      </c>
      <c r="B149" s="194"/>
      <c r="C149" s="129"/>
      <c r="D149" s="129"/>
      <c r="E149" s="129"/>
      <c r="F149" s="129"/>
      <c r="G149" s="2"/>
      <c r="H149" s="87">
        <v>0</v>
      </c>
      <c r="I149" s="3"/>
      <c r="J149" s="87">
        <v>0</v>
      </c>
      <c r="K149" s="3"/>
      <c r="L149" s="87">
        <v>0</v>
      </c>
      <c r="M149" s="3"/>
      <c r="N149" s="89">
        <v>0</v>
      </c>
    </row>
    <row r="150" spans="1:14" ht="16.5">
      <c r="A150" s="187" t="s">
        <v>133</v>
      </c>
      <c r="B150" s="188"/>
      <c r="C150" s="128"/>
      <c r="D150" s="128"/>
      <c r="E150" s="128"/>
      <c r="F150" s="128"/>
      <c r="G150" s="84">
        <f>+G148+G14</f>
        <v>2884163.32</v>
      </c>
      <c r="H150" s="85">
        <f>+H148+H14</f>
        <v>2469193.36</v>
      </c>
      <c r="I150" s="85">
        <f>+I148+G14</f>
        <v>4048318.7</v>
      </c>
      <c r="J150" s="85">
        <f>+J148+H14</f>
        <v>3610964.39</v>
      </c>
      <c r="K150" s="85">
        <f>+K148+G14</f>
        <v>4942014</v>
      </c>
      <c r="L150" s="85">
        <f>+L148+H14</f>
        <v>5126050.56</v>
      </c>
      <c r="M150" s="85">
        <f>+M148+G14</f>
        <v>6422098.03</v>
      </c>
      <c r="N150" s="86">
        <f>+N148+H14</f>
        <v>6609597.72</v>
      </c>
    </row>
    <row r="151" spans="1:14" ht="16.5">
      <c r="A151" s="193" t="s">
        <v>161</v>
      </c>
      <c r="B151" s="194"/>
      <c r="C151" s="129"/>
      <c r="D151" s="129"/>
      <c r="E151" s="129"/>
      <c r="F151" s="129"/>
      <c r="G151" s="2"/>
      <c r="H151" s="88">
        <f>+H149+$H15</f>
        <v>0</v>
      </c>
      <c r="I151" s="3"/>
      <c r="J151" s="88">
        <f>+J149+$H15</f>
        <v>0</v>
      </c>
      <c r="K151" s="3"/>
      <c r="L151" s="88">
        <f>+L149+$H15</f>
        <v>0</v>
      </c>
      <c r="M151" s="3"/>
      <c r="N151" s="88">
        <f>+N149+$H15</f>
        <v>0</v>
      </c>
    </row>
    <row r="152" spans="1:14" ht="18.95" customHeight="1">
      <c r="A152" s="6"/>
      <c r="B152" s="39"/>
      <c r="C152" s="39"/>
      <c r="D152" s="39"/>
      <c r="E152" s="39"/>
      <c r="F152" s="39"/>
      <c r="G152" s="38"/>
      <c r="H152" s="38"/>
      <c r="I152" s="38"/>
      <c r="J152" s="38"/>
      <c r="K152" s="38"/>
      <c r="L152" s="38"/>
      <c r="M152" s="38"/>
      <c r="N152" s="38"/>
    </row>
    <row r="153" spans="1:14" ht="21" customHeight="1">
      <c r="A153" s="184" t="s">
        <v>130</v>
      </c>
      <c r="B153" s="189" t="s">
        <v>131</v>
      </c>
      <c r="C153" s="189" t="s">
        <v>169</v>
      </c>
      <c r="D153" s="189" t="s">
        <v>170</v>
      </c>
      <c r="E153" s="189" t="s">
        <v>171</v>
      </c>
      <c r="F153" s="184" t="s">
        <v>172</v>
      </c>
      <c r="G153" s="213" t="s">
        <v>122</v>
      </c>
      <c r="H153" s="213"/>
      <c r="I153" s="213"/>
      <c r="J153" s="213"/>
      <c r="K153" s="213"/>
      <c r="L153" s="213"/>
      <c r="M153" s="213"/>
      <c r="N153" s="214"/>
    </row>
    <row r="154" spans="1:14" ht="33" customHeight="1">
      <c r="A154" s="211"/>
      <c r="B154" s="185"/>
      <c r="C154" s="185"/>
      <c r="D154" s="185"/>
      <c r="E154" s="185"/>
      <c r="F154" s="185"/>
      <c r="G154" s="209" t="s">
        <v>177</v>
      </c>
      <c r="H154" s="210"/>
      <c r="I154" s="203" t="s">
        <v>178</v>
      </c>
      <c r="J154" s="204"/>
      <c r="K154" s="205" t="s">
        <v>179</v>
      </c>
      <c r="L154" s="204"/>
      <c r="M154" s="205" t="s">
        <v>180</v>
      </c>
      <c r="N154" s="206"/>
    </row>
    <row r="155" spans="1:14" ht="37.5" customHeight="1">
      <c r="A155" s="212"/>
      <c r="B155" s="190"/>
      <c r="C155" s="190"/>
      <c r="D155" s="190"/>
      <c r="E155" s="190"/>
      <c r="F155" s="186"/>
      <c r="G155" s="15" t="s">
        <v>143</v>
      </c>
      <c r="H155" s="14" t="s">
        <v>182</v>
      </c>
      <c r="I155" s="15" t="s">
        <v>143</v>
      </c>
      <c r="J155" s="14" t="s">
        <v>182</v>
      </c>
      <c r="K155" s="15" t="s">
        <v>143</v>
      </c>
      <c r="L155" s="14" t="s">
        <v>156</v>
      </c>
      <c r="M155" s="15" t="s">
        <v>143</v>
      </c>
      <c r="N155" s="16" t="s">
        <v>4</v>
      </c>
    </row>
    <row r="156" spans="1:14" ht="15.75">
      <c r="A156" s="140" t="s">
        <v>64</v>
      </c>
      <c r="B156" s="137" t="s">
        <v>63</v>
      </c>
      <c r="C156" s="223"/>
      <c r="D156" s="223"/>
      <c r="E156" s="223"/>
      <c r="F156" s="338"/>
      <c r="G156" s="154">
        <v>134142.9</v>
      </c>
      <c r="H156" s="155">
        <f>SUM(H157:H213)</f>
        <v>179151.44</v>
      </c>
      <c r="I156" s="155">
        <v>299128.82</v>
      </c>
      <c r="J156" s="155">
        <f>SUM(J157:J213)</f>
        <v>380328.82</v>
      </c>
      <c r="K156" s="155">
        <v>437896.63</v>
      </c>
      <c r="L156" s="155">
        <f>SUM(L157:L213)</f>
        <v>602014.33</v>
      </c>
      <c r="M156" s="155">
        <v>591748.44</v>
      </c>
      <c r="N156" s="156">
        <f>SUM(N157:N213)</f>
        <v>897595.07</v>
      </c>
    </row>
    <row r="157" spans="1:14" ht="15.75">
      <c r="A157" s="140"/>
      <c r="B157" s="217"/>
      <c r="C157" s="247" t="s">
        <v>377</v>
      </c>
      <c r="D157" s="247" t="s">
        <v>378</v>
      </c>
      <c r="E157" s="247" t="s">
        <v>379</v>
      </c>
      <c r="F157" s="249" t="s">
        <v>349</v>
      </c>
      <c r="G157" s="309"/>
      <c r="H157" s="322">
        <v>20421.92</v>
      </c>
      <c r="I157" s="312"/>
      <c r="J157" s="322">
        <v>42071.85</v>
      </c>
      <c r="K157" s="312"/>
      <c r="L157" s="322">
        <v>78097.93</v>
      </c>
      <c r="M157" s="312"/>
      <c r="N157" s="325">
        <v>126132.71</v>
      </c>
    </row>
    <row r="158" spans="1:14" ht="15.75">
      <c r="A158" s="140"/>
      <c r="B158" s="217"/>
      <c r="C158" s="260" t="s">
        <v>380</v>
      </c>
      <c r="D158" s="260" t="s">
        <v>378</v>
      </c>
      <c r="E158" s="260" t="s">
        <v>381</v>
      </c>
      <c r="F158" s="261" t="s">
        <v>349</v>
      </c>
      <c r="G158" s="327"/>
      <c r="H158" s="329">
        <v>3490.04</v>
      </c>
      <c r="I158" s="331"/>
      <c r="J158" s="329">
        <v>3490.04</v>
      </c>
      <c r="K158" s="331"/>
      <c r="L158" s="329">
        <v>3708.59</v>
      </c>
      <c r="M158" s="331"/>
      <c r="N158" s="333">
        <v>4000</v>
      </c>
    </row>
    <row r="159" spans="1:14" ht="15.75">
      <c r="A159" s="140"/>
      <c r="B159" s="217"/>
      <c r="C159" s="260" t="s">
        <v>382</v>
      </c>
      <c r="D159" s="260" t="s">
        <v>383</v>
      </c>
      <c r="E159" s="260" t="s">
        <v>384</v>
      </c>
      <c r="F159" s="261" t="s">
        <v>349</v>
      </c>
      <c r="G159" s="327"/>
      <c r="H159" s="329">
        <v>6608.8</v>
      </c>
      <c r="I159" s="331"/>
      <c r="J159" s="329">
        <v>14674.9</v>
      </c>
      <c r="K159" s="331"/>
      <c r="L159" s="329">
        <v>25489.05</v>
      </c>
      <c r="M159" s="331"/>
      <c r="N159" s="333">
        <v>39907.91</v>
      </c>
    </row>
    <row r="160" spans="1:14" ht="15.75">
      <c r="A160" s="140"/>
      <c r="B160" s="217"/>
      <c r="C160" s="260" t="s">
        <v>385</v>
      </c>
      <c r="D160" s="260" t="s">
        <v>386</v>
      </c>
      <c r="E160" s="260" t="s">
        <v>387</v>
      </c>
      <c r="F160" s="261" t="s">
        <v>349</v>
      </c>
      <c r="G160" s="327"/>
      <c r="H160" s="329">
        <v>1000</v>
      </c>
      <c r="I160" s="331"/>
      <c r="J160" s="329">
        <v>1000</v>
      </c>
      <c r="K160" s="331"/>
      <c r="L160" s="329">
        <v>1000</v>
      </c>
      <c r="M160" s="331"/>
      <c r="N160" s="333">
        <v>1000</v>
      </c>
    </row>
    <row r="161" spans="1:14" ht="15.75">
      <c r="A161" s="140"/>
      <c r="B161" s="217"/>
      <c r="C161" s="260" t="s">
        <v>388</v>
      </c>
      <c r="D161" s="260" t="s">
        <v>378</v>
      </c>
      <c r="E161" s="260" t="s">
        <v>197</v>
      </c>
      <c r="F161" s="261" t="s">
        <v>349</v>
      </c>
      <c r="G161" s="327"/>
      <c r="H161" s="329">
        <v>0</v>
      </c>
      <c r="I161" s="331"/>
      <c r="J161" s="329">
        <v>15000</v>
      </c>
      <c r="K161" s="331"/>
      <c r="L161" s="329">
        <v>18857.14</v>
      </c>
      <c r="M161" s="331"/>
      <c r="N161" s="333">
        <v>24000</v>
      </c>
    </row>
    <row r="162" spans="1:14" ht="15.75">
      <c r="A162" s="140"/>
      <c r="B162" s="217"/>
      <c r="C162" s="260" t="s">
        <v>389</v>
      </c>
      <c r="D162" s="260" t="s">
        <v>378</v>
      </c>
      <c r="E162" s="260" t="s">
        <v>390</v>
      </c>
      <c r="F162" s="261" t="s">
        <v>349</v>
      </c>
      <c r="G162" s="327"/>
      <c r="H162" s="329">
        <v>274.38</v>
      </c>
      <c r="I162" s="331"/>
      <c r="J162" s="329">
        <v>274.38</v>
      </c>
      <c r="K162" s="331"/>
      <c r="L162" s="329">
        <v>392.24</v>
      </c>
      <c r="M162" s="331"/>
      <c r="N162" s="333">
        <v>549.38</v>
      </c>
    </row>
    <row r="163" spans="1:14" ht="15.75">
      <c r="A163" s="140"/>
      <c r="B163" s="217"/>
      <c r="C163" s="260" t="s">
        <v>391</v>
      </c>
      <c r="D163" s="260" t="s">
        <v>378</v>
      </c>
      <c r="E163" s="260" t="s">
        <v>392</v>
      </c>
      <c r="F163" s="261" t="s">
        <v>349</v>
      </c>
      <c r="G163" s="327"/>
      <c r="H163" s="329">
        <v>2004.23</v>
      </c>
      <c r="I163" s="331"/>
      <c r="J163" s="329">
        <v>2004.23</v>
      </c>
      <c r="K163" s="331"/>
      <c r="L163" s="329">
        <v>4575.66</v>
      </c>
      <c r="M163" s="331"/>
      <c r="N163" s="333">
        <v>8004.23</v>
      </c>
    </row>
    <row r="164" spans="1:14" ht="15.75">
      <c r="A164" s="140"/>
      <c r="B164" s="217"/>
      <c r="C164" s="260" t="s">
        <v>393</v>
      </c>
      <c r="D164" s="260" t="s">
        <v>378</v>
      </c>
      <c r="E164" s="260" t="s">
        <v>392</v>
      </c>
      <c r="F164" s="261" t="s">
        <v>349</v>
      </c>
      <c r="G164" s="327"/>
      <c r="H164" s="329">
        <v>8114.11</v>
      </c>
      <c r="I164" s="331"/>
      <c r="J164" s="329">
        <v>8114.11</v>
      </c>
      <c r="K164" s="331"/>
      <c r="L164" s="329">
        <v>10147.12</v>
      </c>
      <c r="M164" s="331"/>
      <c r="N164" s="333">
        <v>12857.81</v>
      </c>
    </row>
    <row r="165" spans="1:14" ht="15.75">
      <c r="A165" s="140"/>
      <c r="B165" s="217"/>
      <c r="C165" s="260" t="s">
        <v>394</v>
      </c>
      <c r="D165" s="260" t="s">
        <v>378</v>
      </c>
      <c r="E165" s="260" t="s">
        <v>197</v>
      </c>
      <c r="F165" s="261" t="s">
        <v>349</v>
      </c>
      <c r="G165" s="327"/>
      <c r="H165" s="329">
        <v>0</v>
      </c>
      <c r="I165" s="331"/>
      <c r="J165" s="329">
        <v>0</v>
      </c>
      <c r="K165" s="331"/>
      <c r="L165" s="329">
        <v>857.14</v>
      </c>
      <c r="M165" s="331"/>
      <c r="N165" s="333">
        <v>2000</v>
      </c>
    </row>
    <row r="166" spans="1:14" ht="15.75">
      <c r="A166" s="140"/>
      <c r="B166" s="217"/>
      <c r="C166" s="260" t="s">
        <v>395</v>
      </c>
      <c r="D166" s="260" t="s">
        <v>378</v>
      </c>
      <c r="E166" s="260" t="s">
        <v>379</v>
      </c>
      <c r="F166" s="261" t="s">
        <v>349</v>
      </c>
      <c r="G166" s="327"/>
      <c r="H166" s="329">
        <v>12236.08</v>
      </c>
      <c r="I166" s="331"/>
      <c r="J166" s="329">
        <v>24734.86</v>
      </c>
      <c r="K166" s="331"/>
      <c r="L166" s="329">
        <v>52592.49</v>
      </c>
      <c r="M166" s="331"/>
      <c r="N166" s="333">
        <v>89735.99</v>
      </c>
    </row>
    <row r="167" spans="1:14" ht="15.75">
      <c r="A167" s="140"/>
      <c r="B167" s="217"/>
      <c r="C167" s="260" t="s">
        <v>396</v>
      </c>
      <c r="D167" s="260" t="s">
        <v>378</v>
      </c>
      <c r="E167" s="260" t="s">
        <v>381</v>
      </c>
      <c r="F167" s="261" t="s">
        <v>349</v>
      </c>
      <c r="G167" s="327"/>
      <c r="H167" s="329">
        <v>2594.91</v>
      </c>
      <c r="I167" s="331"/>
      <c r="J167" s="329">
        <v>2594.91</v>
      </c>
      <c r="K167" s="331"/>
      <c r="L167" s="329">
        <v>2768.52</v>
      </c>
      <c r="M167" s="331"/>
      <c r="N167" s="333">
        <v>3000</v>
      </c>
    </row>
    <row r="168" spans="1:14" ht="15.75">
      <c r="A168" s="140"/>
      <c r="B168" s="217"/>
      <c r="C168" s="260" t="s">
        <v>397</v>
      </c>
      <c r="D168" s="260" t="s">
        <v>383</v>
      </c>
      <c r="E168" s="260" t="s">
        <v>197</v>
      </c>
      <c r="F168" s="261" t="s">
        <v>349</v>
      </c>
      <c r="G168" s="327"/>
      <c r="H168" s="329">
        <v>4828.69</v>
      </c>
      <c r="I168" s="331"/>
      <c r="J168" s="329">
        <v>16688.49</v>
      </c>
      <c r="K168" s="331"/>
      <c r="L168" s="329">
        <v>24397.16</v>
      </c>
      <c r="M168" s="331"/>
      <c r="N168" s="333">
        <v>34675.39</v>
      </c>
    </row>
    <row r="169" spans="1:14" ht="15.75">
      <c r="A169" s="140"/>
      <c r="B169" s="217"/>
      <c r="C169" s="260" t="s">
        <v>398</v>
      </c>
      <c r="D169" s="260" t="s">
        <v>386</v>
      </c>
      <c r="E169" s="260" t="s">
        <v>387</v>
      </c>
      <c r="F169" s="261" t="s">
        <v>349</v>
      </c>
      <c r="G169" s="327"/>
      <c r="H169" s="329">
        <v>808.28</v>
      </c>
      <c r="I169" s="331"/>
      <c r="J169" s="329">
        <v>808.28</v>
      </c>
      <c r="K169" s="331"/>
      <c r="L169" s="329">
        <v>890.45</v>
      </c>
      <c r="M169" s="331"/>
      <c r="N169" s="333">
        <v>1000</v>
      </c>
    </row>
    <row r="170" spans="1:14" ht="15.75">
      <c r="A170" s="140"/>
      <c r="B170" s="217"/>
      <c r="C170" s="260" t="s">
        <v>399</v>
      </c>
      <c r="D170" s="260" t="s">
        <v>378</v>
      </c>
      <c r="E170" s="260" t="s">
        <v>197</v>
      </c>
      <c r="F170" s="261" t="s">
        <v>349</v>
      </c>
      <c r="G170" s="327"/>
      <c r="H170" s="329">
        <v>0</v>
      </c>
      <c r="I170" s="331"/>
      <c r="J170" s="329">
        <v>2000</v>
      </c>
      <c r="K170" s="331"/>
      <c r="L170" s="329">
        <v>4584.29</v>
      </c>
      <c r="M170" s="331"/>
      <c r="N170" s="333">
        <v>8030</v>
      </c>
    </row>
    <row r="171" spans="1:14" ht="15.75">
      <c r="A171" s="140"/>
      <c r="B171" s="217"/>
      <c r="C171" s="260" t="s">
        <v>400</v>
      </c>
      <c r="D171" s="260" t="s">
        <v>378</v>
      </c>
      <c r="E171" s="260" t="s">
        <v>390</v>
      </c>
      <c r="F171" s="261" t="s">
        <v>349</v>
      </c>
      <c r="G171" s="327"/>
      <c r="H171" s="329">
        <v>274.12</v>
      </c>
      <c r="I171" s="331"/>
      <c r="J171" s="329">
        <v>274.12</v>
      </c>
      <c r="K171" s="331"/>
      <c r="L171" s="329">
        <v>392.08</v>
      </c>
      <c r="M171" s="331"/>
      <c r="N171" s="333">
        <v>549.37</v>
      </c>
    </row>
    <row r="172" spans="1:14" ht="15.75">
      <c r="A172" s="140"/>
      <c r="B172" s="217"/>
      <c r="C172" s="260" t="s">
        <v>401</v>
      </c>
      <c r="D172" s="260" t="s">
        <v>378</v>
      </c>
      <c r="E172" s="260" t="s">
        <v>392</v>
      </c>
      <c r="F172" s="261" t="s">
        <v>349</v>
      </c>
      <c r="G172" s="327"/>
      <c r="H172" s="329">
        <v>2979.54</v>
      </c>
      <c r="I172" s="331"/>
      <c r="J172" s="329">
        <v>9513.83</v>
      </c>
      <c r="K172" s="331"/>
      <c r="L172" s="329">
        <v>15119.32</v>
      </c>
      <c r="M172" s="331"/>
      <c r="N172" s="333">
        <v>22593.31</v>
      </c>
    </row>
    <row r="173" spans="1:14" ht="15.75">
      <c r="A173" s="140"/>
      <c r="B173" s="217"/>
      <c r="C173" s="260" t="s">
        <v>402</v>
      </c>
      <c r="D173" s="260" t="s">
        <v>383</v>
      </c>
      <c r="E173" s="260" t="s">
        <v>197</v>
      </c>
      <c r="F173" s="261" t="s">
        <v>349</v>
      </c>
      <c r="G173" s="327"/>
      <c r="H173" s="329">
        <v>1462.65</v>
      </c>
      <c r="I173" s="331"/>
      <c r="J173" s="329">
        <v>2953.41</v>
      </c>
      <c r="K173" s="331"/>
      <c r="L173" s="329">
        <v>4473.38</v>
      </c>
      <c r="M173" s="331"/>
      <c r="N173" s="333">
        <v>6500</v>
      </c>
    </row>
    <row r="174" spans="1:14" ht="15.75">
      <c r="A174" s="140"/>
      <c r="B174" s="217"/>
      <c r="C174" s="260" t="s">
        <v>403</v>
      </c>
      <c r="D174" s="260" t="s">
        <v>386</v>
      </c>
      <c r="E174" s="260" t="s">
        <v>387</v>
      </c>
      <c r="F174" s="261" t="s">
        <v>349</v>
      </c>
      <c r="G174" s="327"/>
      <c r="H174" s="329">
        <v>375.58</v>
      </c>
      <c r="I174" s="331"/>
      <c r="J174" s="329">
        <v>375.58</v>
      </c>
      <c r="K174" s="331"/>
      <c r="L174" s="329">
        <v>428.9</v>
      </c>
      <c r="M174" s="331"/>
      <c r="N174" s="333">
        <v>500</v>
      </c>
    </row>
    <row r="175" spans="1:14" ht="15.75">
      <c r="A175" s="140"/>
      <c r="B175" s="217"/>
      <c r="C175" s="260" t="s">
        <v>404</v>
      </c>
      <c r="D175" s="260" t="s">
        <v>378</v>
      </c>
      <c r="E175" s="260" t="s">
        <v>197</v>
      </c>
      <c r="F175" s="261" t="s">
        <v>349</v>
      </c>
      <c r="G175" s="327"/>
      <c r="H175" s="329">
        <v>0</v>
      </c>
      <c r="I175" s="331"/>
      <c r="J175" s="329">
        <v>1000</v>
      </c>
      <c r="K175" s="331"/>
      <c r="L175" s="329">
        <v>2285.71</v>
      </c>
      <c r="M175" s="331"/>
      <c r="N175" s="333">
        <v>4000</v>
      </c>
    </row>
    <row r="176" spans="1:14" ht="15.75">
      <c r="A176" s="140"/>
      <c r="B176" s="217"/>
      <c r="C176" s="260" t="s">
        <v>405</v>
      </c>
      <c r="D176" s="260" t="s">
        <v>378</v>
      </c>
      <c r="E176" s="260" t="s">
        <v>379</v>
      </c>
      <c r="F176" s="261" t="s">
        <v>349</v>
      </c>
      <c r="G176" s="327"/>
      <c r="H176" s="329">
        <v>5012.91</v>
      </c>
      <c r="I176" s="331"/>
      <c r="J176" s="329">
        <v>10120.34</v>
      </c>
      <c r="K176" s="331"/>
      <c r="L176" s="329">
        <v>15640.19</v>
      </c>
      <c r="M176" s="331"/>
      <c r="N176" s="333">
        <v>23000</v>
      </c>
    </row>
    <row r="177" spans="1:14" ht="15.75">
      <c r="A177" s="140"/>
      <c r="B177" s="217"/>
      <c r="C177" s="260" t="s">
        <v>406</v>
      </c>
      <c r="D177" s="260" t="s">
        <v>378</v>
      </c>
      <c r="E177" s="260" t="s">
        <v>381</v>
      </c>
      <c r="F177" s="261" t="s">
        <v>349</v>
      </c>
      <c r="G177" s="327"/>
      <c r="H177" s="329">
        <v>1279.23</v>
      </c>
      <c r="I177" s="331"/>
      <c r="J177" s="329">
        <v>1279.23</v>
      </c>
      <c r="K177" s="331"/>
      <c r="L177" s="329">
        <v>1416.7</v>
      </c>
      <c r="M177" s="331"/>
      <c r="N177" s="333">
        <v>1600</v>
      </c>
    </row>
    <row r="178" spans="1:14" ht="15.75">
      <c r="A178" s="140"/>
      <c r="B178" s="217"/>
      <c r="C178" s="260" t="s">
        <v>407</v>
      </c>
      <c r="D178" s="260" t="s">
        <v>378</v>
      </c>
      <c r="E178" s="260" t="s">
        <v>392</v>
      </c>
      <c r="F178" s="261" t="s">
        <v>349</v>
      </c>
      <c r="G178" s="327"/>
      <c r="H178" s="329">
        <v>0</v>
      </c>
      <c r="I178" s="331"/>
      <c r="J178" s="329">
        <v>1290.64</v>
      </c>
      <c r="K178" s="331"/>
      <c r="L178" s="329">
        <v>2023.22</v>
      </c>
      <c r="M178" s="331"/>
      <c r="N178" s="333">
        <v>3000</v>
      </c>
    </row>
    <row r="179" spans="1:14" ht="15.75">
      <c r="A179" s="140"/>
      <c r="B179" s="217"/>
      <c r="C179" s="260" t="s">
        <v>408</v>
      </c>
      <c r="D179" s="260" t="s">
        <v>378</v>
      </c>
      <c r="E179" s="260" t="s">
        <v>390</v>
      </c>
      <c r="F179" s="261" t="s">
        <v>349</v>
      </c>
      <c r="G179" s="327"/>
      <c r="H179" s="329">
        <v>261.05</v>
      </c>
      <c r="I179" s="331"/>
      <c r="J179" s="329">
        <v>261.05</v>
      </c>
      <c r="K179" s="331"/>
      <c r="L179" s="329">
        <v>384.62</v>
      </c>
      <c r="M179" s="331"/>
      <c r="N179" s="333">
        <v>549.37</v>
      </c>
    </row>
    <row r="180" spans="1:14" ht="15.75">
      <c r="A180" s="140"/>
      <c r="B180" s="217"/>
      <c r="C180" s="260" t="s">
        <v>409</v>
      </c>
      <c r="D180" s="260" t="s">
        <v>378</v>
      </c>
      <c r="E180" s="260" t="s">
        <v>379</v>
      </c>
      <c r="F180" s="261" t="s">
        <v>349</v>
      </c>
      <c r="G180" s="327"/>
      <c r="H180" s="329">
        <v>20561.75</v>
      </c>
      <c r="I180" s="331"/>
      <c r="J180" s="329">
        <v>41923.61</v>
      </c>
      <c r="K180" s="331"/>
      <c r="L180" s="329">
        <v>63813.49</v>
      </c>
      <c r="M180" s="331"/>
      <c r="N180" s="333">
        <v>93000</v>
      </c>
    </row>
    <row r="181" spans="1:14" ht="15.75">
      <c r="A181" s="140"/>
      <c r="B181" s="217"/>
      <c r="C181" s="260" t="s">
        <v>410</v>
      </c>
      <c r="D181" s="260" t="s">
        <v>378</v>
      </c>
      <c r="E181" s="260" t="s">
        <v>381</v>
      </c>
      <c r="F181" s="261" t="s">
        <v>349</v>
      </c>
      <c r="G181" s="327"/>
      <c r="H181" s="329">
        <v>4985.46</v>
      </c>
      <c r="I181" s="331"/>
      <c r="J181" s="329">
        <v>4985.46</v>
      </c>
      <c r="K181" s="331"/>
      <c r="L181" s="329">
        <v>5205.98</v>
      </c>
      <c r="M181" s="331"/>
      <c r="N181" s="333">
        <v>5500</v>
      </c>
    </row>
    <row r="182" spans="1:14" ht="15.75">
      <c r="A182" s="140"/>
      <c r="B182" s="217"/>
      <c r="C182" s="260" t="s">
        <v>411</v>
      </c>
      <c r="D182" s="260" t="s">
        <v>383</v>
      </c>
      <c r="E182" s="260" t="s">
        <v>197</v>
      </c>
      <c r="F182" s="261" t="s">
        <v>349</v>
      </c>
      <c r="G182" s="327"/>
      <c r="H182" s="329">
        <v>7409.22</v>
      </c>
      <c r="I182" s="331"/>
      <c r="J182" s="329">
        <v>14630.49</v>
      </c>
      <c r="K182" s="331"/>
      <c r="L182" s="329">
        <v>23209.9</v>
      </c>
      <c r="M182" s="331"/>
      <c r="N182" s="333">
        <v>34649.11</v>
      </c>
    </row>
    <row r="183" spans="1:14" ht="15.75">
      <c r="A183" s="140"/>
      <c r="B183" s="217"/>
      <c r="C183" s="260" t="s">
        <v>412</v>
      </c>
      <c r="D183" s="260" t="s">
        <v>386</v>
      </c>
      <c r="E183" s="260" t="s">
        <v>387</v>
      </c>
      <c r="F183" s="261" t="s">
        <v>349</v>
      </c>
      <c r="G183" s="327"/>
      <c r="H183" s="329">
        <v>1381.05</v>
      </c>
      <c r="I183" s="331"/>
      <c r="J183" s="329">
        <v>1381.05</v>
      </c>
      <c r="K183" s="331"/>
      <c r="L183" s="329">
        <v>1432.03</v>
      </c>
      <c r="M183" s="331"/>
      <c r="N183" s="333">
        <v>1500</v>
      </c>
    </row>
    <row r="184" spans="1:14" ht="15.75">
      <c r="A184" s="140"/>
      <c r="B184" s="217"/>
      <c r="C184" s="260" t="s">
        <v>413</v>
      </c>
      <c r="D184" s="260" t="s">
        <v>378</v>
      </c>
      <c r="E184" s="260" t="s">
        <v>197</v>
      </c>
      <c r="F184" s="261" t="s">
        <v>349</v>
      </c>
      <c r="G184" s="327"/>
      <c r="H184" s="329">
        <v>0</v>
      </c>
      <c r="I184" s="331"/>
      <c r="J184" s="329">
        <v>14074.87</v>
      </c>
      <c r="K184" s="331"/>
      <c r="L184" s="329">
        <v>19164.21</v>
      </c>
      <c r="M184" s="331"/>
      <c r="N184" s="333">
        <v>25950</v>
      </c>
    </row>
    <row r="185" spans="1:14" ht="15.75">
      <c r="A185" s="140"/>
      <c r="B185" s="217"/>
      <c r="C185" s="260" t="s">
        <v>414</v>
      </c>
      <c r="D185" s="260" t="s">
        <v>378</v>
      </c>
      <c r="E185" s="260" t="s">
        <v>390</v>
      </c>
      <c r="F185" s="261" t="s">
        <v>349</v>
      </c>
      <c r="G185" s="327"/>
      <c r="H185" s="329">
        <v>409.97</v>
      </c>
      <c r="I185" s="331"/>
      <c r="J185" s="329">
        <v>409.97</v>
      </c>
      <c r="K185" s="331"/>
      <c r="L185" s="329">
        <v>587.22</v>
      </c>
      <c r="M185" s="331"/>
      <c r="N185" s="333">
        <v>823.56</v>
      </c>
    </row>
    <row r="186" spans="1:14" ht="15.75">
      <c r="A186" s="140"/>
      <c r="B186" s="217"/>
      <c r="C186" s="260" t="s">
        <v>415</v>
      </c>
      <c r="D186" s="260" t="s">
        <v>383</v>
      </c>
      <c r="E186" s="260" t="s">
        <v>384</v>
      </c>
      <c r="F186" s="261" t="s">
        <v>349</v>
      </c>
      <c r="G186" s="327"/>
      <c r="H186" s="329">
        <v>1432</v>
      </c>
      <c r="I186" s="331"/>
      <c r="J186" s="329">
        <v>2949</v>
      </c>
      <c r="K186" s="331"/>
      <c r="L186" s="329">
        <v>4315.71</v>
      </c>
      <c r="M186" s="331"/>
      <c r="N186" s="333">
        <v>6138</v>
      </c>
    </row>
    <row r="187" spans="1:14" ht="15.75">
      <c r="A187" s="140"/>
      <c r="B187" s="217"/>
      <c r="C187" s="260" t="s">
        <v>416</v>
      </c>
      <c r="D187" s="260" t="s">
        <v>378</v>
      </c>
      <c r="E187" s="260" t="s">
        <v>392</v>
      </c>
      <c r="F187" s="261" t="s">
        <v>349</v>
      </c>
      <c r="G187" s="327"/>
      <c r="H187" s="329">
        <v>2864.94</v>
      </c>
      <c r="I187" s="331"/>
      <c r="J187" s="329">
        <v>9149.54</v>
      </c>
      <c r="K187" s="331"/>
      <c r="L187" s="329">
        <v>13630.48</v>
      </c>
      <c r="M187" s="331"/>
      <c r="N187" s="333">
        <v>19605.06</v>
      </c>
    </row>
    <row r="188" spans="1:14" ht="15.75">
      <c r="A188" s="140"/>
      <c r="B188" s="217"/>
      <c r="C188" s="260" t="s">
        <v>417</v>
      </c>
      <c r="D188" s="260" t="s">
        <v>383</v>
      </c>
      <c r="E188" s="260" t="s">
        <v>384</v>
      </c>
      <c r="F188" s="261" t="s">
        <v>349</v>
      </c>
      <c r="G188" s="327"/>
      <c r="H188" s="329">
        <v>702</v>
      </c>
      <c r="I188" s="331"/>
      <c r="J188" s="329">
        <v>1458</v>
      </c>
      <c r="K188" s="331"/>
      <c r="L188" s="329">
        <v>2136</v>
      </c>
      <c r="M188" s="331"/>
      <c r="N188" s="333">
        <v>3040</v>
      </c>
    </row>
    <row r="189" spans="1:14" ht="15.75">
      <c r="A189" s="140"/>
      <c r="B189" s="217"/>
      <c r="C189" s="260" t="s">
        <v>418</v>
      </c>
      <c r="D189" s="260" t="s">
        <v>378</v>
      </c>
      <c r="E189" s="260" t="s">
        <v>419</v>
      </c>
      <c r="F189" s="261" t="s">
        <v>349</v>
      </c>
      <c r="G189" s="327"/>
      <c r="H189" s="329">
        <v>0</v>
      </c>
      <c r="I189" s="331"/>
      <c r="J189" s="329">
        <v>0</v>
      </c>
      <c r="K189" s="331"/>
      <c r="L189" s="329">
        <v>857.14</v>
      </c>
      <c r="M189" s="331"/>
      <c r="N189" s="333">
        <v>2000</v>
      </c>
    </row>
    <row r="190" spans="1:14" ht="15.75">
      <c r="A190" s="140"/>
      <c r="B190" s="217"/>
      <c r="C190" s="260" t="s">
        <v>420</v>
      </c>
      <c r="D190" s="260" t="s">
        <v>378</v>
      </c>
      <c r="E190" s="260" t="s">
        <v>379</v>
      </c>
      <c r="F190" s="261" t="s">
        <v>349</v>
      </c>
      <c r="G190" s="327"/>
      <c r="H190" s="329">
        <v>7130.99</v>
      </c>
      <c r="I190" s="331"/>
      <c r="J190" s="329">
        <v>14416.07</v>
      </c>
      <c r="K190" s="331"/>
      <c r="L190" s="329">
        <v>24382.99</v>
      </c>
      <c r="M190" s="331"/>
      <c r="N190" s="333">
        <v>37672.22</v>
      </c>
    </row>
    <row r="191" spans="1:14" ht="15.75">
      <c r="A191" s="140"/>
      <c r="B191" s="217"/>
      <c r="C191" s="260" t="s">
        <v>421</v>
      </c>
      <c r="D191" s="260" t="s">
        <v>378</v>
      </c>
      <c r="E191" s="260" t="s">
        <v>381</v>
      </c>
      <c r="F191" s="261" t="s">
        <v>349</v>
      </c>
      <c r="G191" s="327"/>
      <c r="H191" s="329">
        <v>3477.69</v>
      </c>
      <c r="I191" s="331"/>
      <c r="J191" s="329">
        <v>3477.69</v>
      </c>
      <c r="K191" s="331"/>
      <c r="L191" s="329">
        <v>3487.25</v>
      </c>
      <c r="M191" s="331"/>
      <c r="N191" s="333">
        <v>3500</v>
      </c>
    </row>
    <row r="192" spans="1:14" ht="15.75">
      <c r="A192" s="140"/>
      <c r="B192" s="217"/>
      <c r="C192" s="260" t="s">
        <v>422</v>
      </c>
      <c r="D192" s="260" t="s">
        <v>383</v>
      </c>
      <c r="E192" s="260" t="s">
        <v>197</v>
      </c>
      <c r="F192" s="261" t="s">
        <v>349</v>
      </c>
      <c r="G192" s="327"/>
      <c r="H192" s="329">
        <v>2455.94</v>
      </c>
      <c r="I192" s="331"/>
      <c r="J192" s="329">
        <v>4698.69</v>
      </c>
      <c r="K192" s="331"/>
      <c r="L192" s="329">
        <v>6864.58</v>
      </c>
      <c r="M192" s="331"/>
      <c r="N192" s="333">
        <v>9752.43</v>
      </c>
    </row>
    <row r="193" spans="1:14" ht="15.75">
      <c r="A193" s="140"/>
      <c r="B193" s="217"/>
      <c r="C193" s="260" t="s">
        <v>423</v>
      </c>
      <c r="D193" s="260" t="s">
        <v>386</v>
      </c>
      <c r="E193" s="260" t="s">
        <v>387</v>
      </c>
      <c r="F193" s="261" t="s">
        <v>349</v>
      </c>
      <c r="G193" s="327"/>
      <c r="H193" s="329">
        <v>978.64</v>
      </c>
      <c r="I193" s="331"/>
      <c r="J193" s="329">
        <v>978.64</v>
      </c>
      <c r="K193" s="331"/>
      <c r="L193" s="329">
        <v>987.79</v>
      </c>
      <c r="M193" s="331"/>
      <c r="N193" s="333">
        <v>1000</v>
      </c>
    </row>
    <row r="194" spans="1:14" ht="15.75">
      <c r="A194" s="140"/>
      <c r="B194" s="217"/>
      <c r="C194" s="260" t="s">
        <v>424</v>
      </c>
      <c r="D194" s="260" t="s">
        <v>378</v>
      </c>
      <c r="E194" s="260" t="s">
        <v>197</v>
      </c>
      <c r="F194" s="261" t="s">
        <v>349</v>
      </c>
      <c r="G194" s="327"/>
      <c r="H194" s="329">
        <v>0</v>
      </c>
      <c r="I194" s="331"/>
      <c r="J194" s="329">
        <v>2300</v>
      </c>
      <c r="K194" s="331"/>
      <c r="L194" s="329">
        <v>4442.86</v>
      </c>
      <c r="M194" s="331"/>
      <c r="N194" s="333">
        <v>7300</v>
      </c>
    </row>
    <row r="195" spans="1:14" ht="15.75">
      <c r="A195" s="140"/>
      <c r="B195" s="217"/>
      <c r="C195" s="260" t="s">
        <v>425</v>
      </c>
      <c r="D195" s="260" t="s">
        <v>378</v>
      </c>
      <c r="E195" s="260" t="s">
        <v>390</v>
      </c>
      <c r="F195" s="261" t="s">
        <v>349</v>
      </c>
      <c r="G195" s="327"/>
      <c r="H195" s="329">
        <v>274.38</v>
      </c>
      <c r="I195" s="331"/>
      <c r="J195" s="329">
        <v>274.38</v>
      </c>
      <c r="K195" s="331"/>
      <c r="L195" s="329">
        <v>392.24</v>
      </c>
      <c r="M195" s="331"/>
      <c r="N195" s="333">
        <v>549.38</v>
      </c>
    </row>
    <row r="196" spans="1:14" ht="15.75">
      <c r="A196" s="140"/>
      <c r="B196" s="217"/>
      <c r="C196" s="260" t="s">
        <v>426</v>
      </c>
      <c r="D196" s="260" t="s">
        <v>427</v>
      </c>
      <c r="E196" s="260" t="s">
        <v>428</v>
      </c>
      <c r="F196" s="261" t="s">
        <v>349</v>
      </c>
      <c r="G196" s="327"/>
      <c r="H196" s="329">
        <v>1435.81</v>
      </c>
      <c r="I196" s="331"/>
      <c r="J196" s="329">
        <v>2619.72</v>
      </c>
      <c r="K196" s="331"/>
      <c r="L196" s="329">
        <v>3417.04</v>
      </c>
      <c r="M196" s="331"/>
      <c r="N196" s="333">
        <v>4480.13</v>
      </c>
    </row>
    <row r="197" spans="1:14" ht="15.75">
      <c r="A197" s="140"/>
      <c r="B197" s="217"/>
      <c r="C197" s="260" t="s">
        <v>429</v>
      </c>
      <c r="D197" s="260" t="s">
        <v>378</v>
      </c>
      <c r="E197" s="260" t="s">
        <v>379</v>
      </c>
      <c r="F197" s="261" t="s">
        <v>349</v>
      </c>
      <c r="G197" s="327"/>
      <c r="H197" s="329">
        <v>12845.05</v>
      </c>
      <c r="I197" s="331"/>
      <c r="J197" s="329">
        <v>27503.03</v>
      </c>
      <c r="K197" s="331"/>
      <c r="L197" s="329">
        <v>43158.22</v>
      </c>
      <c r="M197" s="331"/>
      <c r="N197" s="333">
        <v>64031.81</v>
      </c>
    </row>
    <row r="198" spans="1:14" ht="15.75">
      <c r="A198" s="140"/>
      <c r="B198" s="217"/>
      <c r="C198" s="260" t="s">
        <v>430</v>
      </c>
      <c r="D198" s="260" t="s">
        <v>378</v>
      </c>
      <c r="E198" s="260" t="s">
        <v>381</v>
      </c>
      <c r="F198" s="261" t="s">
        <v>349</v>
      </c>
      <c r="G198" s="327"/>
      <c r="H198" s="329">
        <v>2791.08</v>
      </c>
      <c r="I198" s="331"/>
      <c r="J198" s="329">
        <v>2791.08</v>
      </c>
      <c r="K198" s="331"/>
      <c r="L198" s="329">
        <v>2880.62</v>
      </c>
      <c r="M198" s="331"/>
      <c r="N198" s="333">
        <v>3000</v>
      </c>
    </row>
    <row r="199" spans="1:14" ht="15.75">
      <c r="A199" s="140"/>
      <c r="B199" s="217"/>
      <c r="C199" s="260" t="s">
        <v>431</v>
      </c>
      <c r="D199" s="260" t="s">
        <v>383</v>
      </c>
      <c r="E199" s="260" t="s">
        <v>197</v>
      </c>
      <c r="F199" s="261" t="s">
        <v>349</v>
      </c>
      <c r="G199" s="327"/>
      <c r="H199" s="329">
        <v>4354.67</v>
      </c>
      <c r="I199" s="331"/>
      <c r="J199" s="329">
        <v>9163.84</v>
      </c>
      <c r="K199" s="331"/>
      <c r="L199" s="329">
        <v>14561.23</v>
      </c>
      <c r="M199" s="331"/>
      <c r="N199" s="333">
        <v>21757.76</v>
      </c>
    </row>
    <row r="200" spans="1:14" ht="15.75">
      <c r="A200" s="140"/>
      <c r="B200" s="217"/>
      <c r="C200" s="260" t="s">
        <v>432</v>
      </c>
      <c r="D200" s="260" t="s">
        <v>386</v>
      </c>
      <c r="E200" s="260" t="s">
        <v>387</v>
      </c>
      <c r="F200" s="261" t="s">
        <v>349</v>
      </c>
      <c r="G200" s="327"/>
      <c r="H200" s="329">
        <v>820.94</v>
      </c>
      <c r="I200" s="331"/>
      <c r="J200" s="329">
        <v>820.94</v>
      </c>
      <c r="K200" s="331"/>
      <c r="L200" s="329">
        <v>897.68</v>
      </c>
      <c r="M200" s="331"/>
      <c r="N200" s="333">
        <v>1000</v>
      </c>
    </row>
    <row r="201" spans="1:14" ht="15.75">
      <c r="A201" s="140"/>
      <c r="B201" s="217"/>
      <c r="C201" s="260" t="s">
        <v>433</v>
      </c>
      <c r="D201" s="260" t="s">
        <v>378</v>
      </c>
      <c r="E201" s="260" t="s">
        <v>197</v>
      </c>
      <c r="F201" s="261" t="s">
        <v>349</v>
      </c>
      <c r="G201" s="327"/>
      <c r="H201" s="329">
        <v>0</v>
      </c>
      <c r="I201" s="331"/>
      <c r="J201" s="329">
        <v>3142.61</v>
      </c>
      <c r="K201" s="331"/>
      <c r="L201" s="329">
        <v>7658.63</v>
      </c>
      <c r="M201" s="331"/>
      <c r="N201" s="333">
        <v>13680</v>
      </c>
    </row>
    <row r="202" spans="1:14" ht="15.75">
      <c r="A202" s="140"/>
      <c r="B202" s="217"/>
      <c r="C202" s="260" t="s">
        <v>434</v>
      </c>
      <c r="D202" s="260" t="s">
        <v>378</v>
      </c>
      <c r="E202" s="260" t="s">
        <v>390</v>
      </c>
      <c r="F202" s="261" t="s">
        <v>349</v>
      </c>
      <c r="G202" s="327"/>
      <c r="H202" s="329">
        <v>812.4</v>
      </c>
      <c r="I202" s="331"/>
      <c r="J202" s="329">
        <v>812.4</v>
      </c>
      <c r="K202" s="331"/>
      <c r="L202" s="329">
        <v>1160.83</v>
      </c>
      <c r="M202" s="331"/>
      <c r="N202" s="333">
        <v>1625.4</v>
      </c>
    </row>
    <row r="203" spans="1:14" ht="15.75">
      <c r="A203" s="140"/>
      <c r="B203" s="217"/>
      <c r="C203" s="260" t="s">
        <v>435</v>
      </c>
      <c r="D203" s="260" t="s">
        <v>378</v>
      </c>
      <c r="E203" s="260" t="s">
        <v>379</v>
      </c>
      <c r="F203" s="261" t="s">
        <v>349</v>
      </c>
      <c r="G203" s="327"/>
      <c r="H203" s="329">
        <v>5662.95</v>
      </c>
      <c r="I203" s="331"/>
      <c r="J203" s="329">
        <v>11435.31</v>
      </c>
      <c r="K203" s="331"/>
      <c r="L203" s="329">
        <v>17248.75</v>
      </c>
      <c r="M203" s="331"/>
      <c r="N203" s="333">
        <v>25000</v>
      </c>
    </row>
    <row r="204" spans="1:14" ht="15.75">
      <c r="A204" s="140"/>
      <c r="B204" s="217"/>
      <c r="C204" s="260" t="s">
        <v>436</v>
      </c>
      <c r="D204" s="260" t="s">
        <v>378</v>
      </c>
      <c r="E204" s="260" t="s">
        <v>381</v>
      </c>
      <c r="F204" s="261" t="s">
        <v>349</v>
      </c>
      <c r="G204" s="327"/>
      <c r="H204" s="329">
        <v>1477.51</v>
      </c>
      <c r="I204" s="331"/>
      <c r="J204" s="329">
        <v>1477.51</v>
      </c>
      <c r="K204" s="331"/>
      <c r="L204" s="329">
        <v>1530.01</v>
      </c>
      <c r="M204" s="331"/>
      <c r="N204" s="333">
        <v>1600</v>
      </c>
    </row>
    <row r="205" spans="1:14" ht="15.75">
      <c r="A205" s="140"/>
      <c r="B205" s="217"/>
      <c r="C205" s="260" t="s">
        <v>437</v>
      </c>
      <c r="D205" s="260" t="s">
        <v>383</v>
      </c>
      <c r="E205" s="260" t="s">
        <v>384</v>
      </c>
      <c r="F205" s="261" t="s">
        <v>349</v>
      </c>
      <c r="G205" s="327"/>
      <c r="H205" s="329">
        <v>1626.59</v>
      </c>
      <c r="I205" s="331"/>
      <c r="J205" s="329">
        <v>3344.32</v>
      </c>
      <c r="K205" s="331"/>
      <c r="L205" s="329">
        <v>4910.06</v>
      </c>
      <c r="M205" s="331"/>
      <c r="N205" s="333">
        <v>6997.72</v>
      </c>
    </row>
    <row r="206" spans="1:14" ht="15.75">
      <c r="A206" s="140"/>
      <c r="B206" s="217"/>
      <c r="C206" s="260" t="s">
        <v>438</v>
      </c>
      <c r="D206" s="260" t="s">
        <v>386</v>
      </c>
      <c r="E206" s="260" t="s">
        <v>387</v>
      </c>
      <c r="F206" s="261" t="s">
        <v>349</v>
      </c>
      <c r="G206" s="327"/>
      <c r="H206" s="329">
        <v>394.85</v>
      </c>
      <c r="I206" s="331"/>
      <c r="J206" s="329">
        <v>394.85</v>
      </c>
      <c r="K206" s="331"/>
      <c r="L206" s="329">
        <v>439.91</v>
      </c>
      <c r="M206" s="331"/>
      <c r="N206" s="333">
        <v>500</v>
      </c>
    </row>
    <row r="207" spans="1:14" ht="15.75">
      <c r="A207" s="140"/>
      <c r="B207" s="217"/>
      <c r="C207" s="260" t="s">
        <v>439</v>
      </c>
      <c r="D207" s="260" t="s">
        <v>378</v>
      </c>
      <c r="E207" s="260" t="s">
        <v>392</v>
      </c>
      <c r="F207" s="261" t="s">
        <v>349</v>
      </c>
      <c r="G207" s="327"/>
      <c r="H207" s="329">
        <v>0</v>
      </c>
      <c r="I207" s="331"/>
      <c r="J207" s="329">
        <v>300</v>
      </c>
      <c r="K207" s="331"/>
      <c r="L207" s="329">
        <v>1071.43</v>
      </c>
      <c r="M207" s="331"/>
      <c r="N207" s="333">
        <v>2100</v>
      </c>
    </row>
    <row r="208" spans="1:14" ht="15.75">
      <c r="A208" s="140"/>
      <c r="B208" s="217"/>
      <c r="C208" s="260" t="s">
        <v>440</v>
      </c>
      <c r="D208" s="260" t="s">
        <v>378</v>
      </c>
      <c r="E208" s="260" t="s">
        <v>379</v>
      </c>
      <c r="F208" s="261" t="s">
        <v>349</v>
      </c>
      <c r="G208" s="327"/>
      <c r="H208" s="329">
        <v>10759.47</v>
      </c>
      <c r="I208" s="331"/>
      <c r="J208" s="329">
        <v>21757.2</v>
      </c>
      <c r="K208" s="331"/>
      <c r="L208" s="329">
        <v>33004.11</v>
      </c>
      <c r="M208" s="331"/>
      <c r="N208" s="333">
        <v>48000</v>
      </c>
    </row>
    <row r="209" spans="1:14" ht="15.75">
      <c r="A209" s="140"/>
      <c r="B209" s="217"/>
      <c r="C209" s="260" t="s">
        <v>441</v>
      </c>
      <c r="D209" s="260" t="s">
        <v>378</v>
      </c>
      <c r="E209" s="260" t="s">
        <v>381</v>
      </c>
      <c r="F209" s="261" t="s">
        <v>349</v>
      </c>
      <c r="G209" s="327"/>
      <c r="H209" s="329">
        <v>2584.98</v>
      </c>
      <c r="I209" s="331"/>
      <c r="J209" s="329">
        <v>2584.98</v>
      </c>
      <c r="K209" s="331"/>
      <c r="L209" s="329">
        <v>2762.85</v>
      </c>
      <c r="M209" s="331"/>
      <c r="N209" s="333">
        <v>3000</v>
      </c>
    </row>
    <row r="210" spans="1:14" ht="15.75">
      <c r="A210" s="140"/>
      <c r="B210" s="217"/>
      <c r="C210" s="260" t="s">
        <v>442</v>
      </c>
      <c r="D210" s="260" t="s">
        <v>383</v>
      </c>
      <c r="E210" s="260" t="s">
        <v>197</v>
      </c>
      <c r="F210" s="261" t="s">
        <v>349</v>
      </c>
      <c r="G210" s="327"/>
      <c r="H210" s="329">
        <v>4323.75</v>
      </c>
      <c r="I210" s="331"/>
      <c r="J210" s="329">
        <v>8778.48</v>
      </c>
      <c r="K210" s="331"/>
      <c r="L210" s="329">
        <v>12059.19</v>
      </c>
      <c r="M210" s="331"/>
      <c r="N210" s="333">
        <v>16433.46</v>
      </c>
    </row>
    <row r="211" spans="1:14" ht="15.75">
      <c r="A211" s="140"/>
      <c r="B211" s="217"/>
      <c r="C211" s="260" t="s">
        <v>443</v>
      </c>
      <c r="D211" s="260" t="s">
        <v>386</v>
      </c>
      <c r="E211" s="260" t="s">
        <v>387</v>
      </c>
      <c r="F211" s="261" t="s">
        <v>349</v>
      </c>
      <c r="G211" s="327"/>
      <c r="H211" s="329">
        <v>759.28</v>
      </c>
      <c r="I211" s="331"/>
      <c r="J211" s="329">
        <v>759.28</v>
      </c>
      <c r="K211" s="331"/>
      <c r="L211" s="329">
        <v>776.73</v>
      </c>
      <c r="M211" s="331"/>
      <c r="N211" s="333">
        <v>800</v>
      </c>
    </row>
    <row r="212" spans="1:14" ht="15.75">
      <c r="A212" s="140"/>
      <c r="B212" s="217"/>
      <c r="C212" s="260" t="s">
        <v>444</v>
      </c>
      <c r="D212" s="260" t="s">
        <v>378</v>
      </c>
      <c r="E212" s="260" t="s">
        <v>197</v>
      </c>
      <c r="F212" s="261" t="s">
        <v>349</v>
      </c>
      <c r="G212" s="327"/>
      <c r="H212" s="329">
        <v>0</v>
      </c>
      <c r="I212" s="331"/>
      <c r="J212" s="329">
        <v>4600</v>
      </c>
      <c r="K212" s="331"/>
      <c r="L212" s="329">
        <v>8457.14</v>
      </c>
      <c r="M212" s="331"/>
      <c r="N212" s="333">
        <v>13600</v>
      </c>
    </row>
    <row r="213" spans="1:14" ht="15.75">
      <c r="A213" s="140"/>
      <c r="B213" s="217"/>
      <c r="C213" s="220" t="s">
        <v>445</v>
      </c>
      <c r="D213" s="220" t="s">
        <v>378</v>
      </c>
      <c r="E213" s="220" t="s">
        <v>390</v>
      </c>
      <c r="F213" s="226" t="s">
        <v>349</v>
      </c>
      <c r="G213" s="308"/>
      <c r="H213" s="313">
        <v>411.56</v>
      </c>
      <c r="I213" s="311"/>
      <c r="J213" s="313">
        <v>411.56</v>
      </c>
      <c r="K213" s="311"/>
      <c r="L213" s="313">
        <v>588.13</v>
      </c>
      <c r="M213" s="311"/>
      <c r="N213" s="318">
        <v>823.56</v>
      </c>
    </row>
    <row r="214" spans="1:14" ht="15">
      <c r="A214" s="140" t="s">
        <v>66</v>
      </c>
      <c r="B214" s="137" t="s">
        <v>65</v>
      </c>
      <c r="C214" s="222"/>
      <c r="D214" s="222"/>
      <c r="E214" s="222"/>
      <c r="F214" s="346"/>
      <c r="G214" s="70">
        <v>9630.29</v>
      </c>
      <c r="H214" s="72">
        <f>SUM(H215:H239)</f>
        <v>12920.16</v>
      </c>
      <c r="I214" s="72">
        <v>21247.24</v>
      </c>
      <c r="J214" s="72">
        <f>SUM(J215:J239)</f>
        <v>28195.65</v>
      </c>
      <c r="K214" s="72">
        <v>30640.62</v>
      </c>
      <c r="L214" s="72">
        <f>SUM(L215:L239)</f>
        <v>44645.3</v>
      </c>
      <c r="M214" s="72">
        <v>49198.28</v>
      </c>
      <c r="N214" s="74">
        <f>SUM(N215:N239)</f>
        <v>66433.8</v>
      </c>
    </row>
    <row r="215" spans="1:14" ht="15">
      <c r="A215" s="140"/>
      <c r="B215" s="217"/>
      <c r="C215" s="247" t="s">
        <v>446</v>
      </c>
      <c r="D215" s="247" t="s">
        <v>447</v>
      </c>
      <c r="E215" s="247" t="s">
        <v>448</v>
      </c>
      <c r="F215" s="249" t="s">
        <v>349</v>
      </c>
      <c r="G215" s="309"/>
      <c r="H215" s="322">
        <v>1205.45</v>
      </c>
      <c r="I215" s="312"/>
      <c r="J215" s="322">
        <v>2366.75</v>
      </c>
      <c r="K215" s="312"/>
      <c r="L215" s="322">
        <v>3396.63</v>
      </c>
      <c r="M215" s="312"/>
      <c r="N215" s="325">
        <v>4769.8</v>
      </c>
    </row>
    <row r="216" spans="1:14" ht="15">
      <c r="A216" s="140"/>
      <c r="B216" s="217"/>
      <c r="C216" s="260" t="s">
        <v>449</v>
      </c>
      <c r="D216" s="260" t="s">
        <v>447</v>
      </c>
      <c r="E216" s="260" t="s">
        <v>448</v>
      </c>
      <c r="F216" s="261" t="s">
        <v>349</v>
      </c>
      <c r="G216" s="327"/>
      <c r="H216" s="329">
        <v>1494</v>
      </c>
      <c r="I216" s="331"/>
      <c r="J216" s="329">
        <v>3741.59</v>
      </c>
      <c r="K216" s="331"/>
      <c r="L216" s="329">
        <v>6662.07</v>
      </c>
      <c r="M216" s="331"/>
      <c r="N216" s="333">
        <v>10556.04</v>
      </c>
    </row>
    <row r="217" spans="1:14" ht="15">
      <c r="A217" s="140"/>
      <c r="B217" s="217"/>
      <c r="C217" s="260" t="s">
        <v>450</v>
      </c>
      <c r="D217" s="260" t="s">
        <v>447</v>
      </c>
      <c r="E217" s="260" t="s">
        <v>448</v>
      </c>
      <c r="F217" s="261" t="s">
        <v>349</v>
      </c>
      <c r="G217" s="327"/>
      <c r="H217" s="329">
        <v>175.03</v>
      </c>
      <c r="I217" s="331"/>
      <c r="J217" s="329">
        <v>175.03</v>
      </c>
      <c r="K217" s="331"/>
      <c r="L217" s="329">
        <v>228.59</v>
      </c>
      <c r="M217" s="331"/>
      <c r="N217" s="333">
        <v>300</v>
      </c>
    </row>
    <row r="218" spans="1:14" ht="15">
      <c r="A218" s="140"/>
      <c r="B218" s="217"/>
      <c r="C218" s="260" t="s">
        <v>451</v>
      </c>
      <c r="D218" s="260" t="s">
        <v>452</v>
      </c>
      <c r="E218" s="260" t="s">
        <v>453</v>
      </c>
      <c r="F218" s="261" t="s">
        <v>198</v>
      </c>
      <c r="G218" s="327"/>
      <c r="H218" s="329">
        <v>0</v>
      </c>
      <c r="I218" s="331"/>
      <c r="J218" s="329">
        <v>0</v>
      </c>
      <c r="K218" s="331"/>
      <c r="L218" s="329">
        <v>50</v>
      </c>
      <c r="M218" s="331"/>
      <c r="N218" s="333">
        <v>100</v>
      </c>
    </row>
    <row r="219" spans="1:14" ht="15">
      <c r="A219" s="140"/>
      <c r="B219" s="217"/>
      <c r="C219" s="260" t="s">
        <v>454</v>
      </c>
      <c r="D219" s="260" t="s">
        <v>447</v>
      </c>
      <c r="E219" s="260" t="s">
        <v>448</v>
      </c>
      <c r="F219" s="261" t="s">
        <v>349</v>
      </c>
      <c r="G219" s="327"/>
      <c r="H219" s="329">
        <v>1337.41</v>
      </c>
      <c r="I219" s="331"/>
      <c r="J219" s="329">
        <v>3702.48</v>
      </c>
      <c r="K219" s="331"/>
      <c r="L219" s="329">
        <v>6237.66</v>
      </c>
      <c r="M219" s="331"/>
      <c r="N219" s="333">
        <v>9617.91</v>
      </c>
    </row>
    <row r="220" spans="1:14" ht="15">
      <c r="A220" s="140"/>
      <c r="B220" s="217"/>
      <c r="C220" s="260" t="s">
        <v>455</v>
      </c>
      <c r="D220" s="260" t="s">
        <v>447</v>
      </c>
      <c r="E220" s="260" t="s">
        <v>448</v>
      </c>
      <c r="F220" s="261" t="s">
        <v>349</v>
      </c>
      <c r="G220" s="327"/>
      <c r="H220" s="329">
        <v>224.76</v>
      </c>
      <c r="I220" s="331"/>
      <c r="J220" s="329">
        <v>224.76</v>
      </c>
      <c r="K220" s="331"/>
      <c r="L220" s="329">
        <v>257.01</v>
      </c>
      <c r="M220" s="331"/>
      <c r="N220" s="333">
        <v>300</v>
      </c>
    </row>
    <row r="221" spans="1:14" ht="15">
      <c r="A221" s="140"/>
      <c r="B221" s="217"/>
      <c r="C221" s="260" t="s">
        <v>456</v>
      </c>
      <c r="D221" s="260" t="s">
        <v>447</v>
      </c>
      <c r="E221" s="260" t="s">
        <v>448</v>
      </c>
      <c r="F221" s="261" t="s">
        <v>349</v>
      </c>
      <c r="G221" s="327"/>
      <c r="H221" s="329">
        <v>434.68</v>
      </c>
      <c r="I221" s="331"/>
      <c r="J221" s="329">
        <v>1094.18</v>
      </c>
      <c r="K221" s="331"/>
      <c r="L221" s="329">
        <v>1575.27</v>
      </c>
      <c r="M221" s="331"/>
      <c r="N221" s="333">
        <v>2216.72</v>
      </c>
    </row>
    <row r="222" spans="1:14" ht="15">
      <c r="A222" s="140"/>
      <c r="B222" s="217"/>
      <c r="C222" s="260" t="s">
        <v>457</v>
      </c>
      <c r="D222" s="260" t="s">
        <v>447</v>
      </c>
      <c r="E222" s="260" t="s">
        <v>448</v>
      </c>
      <c r="F222" s="261" t="s">
        <v>349</v>
      </c>
      <c r="G222" s="327"/>
      <c r="H222" s="329">
        <v>111.11</v>
      </c>
      <c r="I222" s="331"/>
      <c r="J222" s="329">
        <v>111.11</v>
      </c>
      <c r="K222" s="331"/>
      <c r="L222" s="329">
        <v>149.21</v>
      </c>
      <c r="M222" s="331"/>
      <c r="N222" s="333">
        <v>200</v>
      </c>
    </row>
    <row r="223" spans="1:14" ht="15">
      <c r="A223" s="140"/>
      <c r="B223" s="217"/>
      <c r="C223" s="260" t="s">
        <v>458</v>
      </c>
      <c r="D223" s="260" t="s">
        <v>452</v>
      </c>
      <c r="E223" s="260" t="s">
        <v>453</v>
      </c>
      <c r="F223" s="261" t="s">
        <v>198</v>
      </c>
      <c r="G223" s="327"/>
      <c r="H223" s="329">
        <v>0</v>
      </c>
      <c r="I223" s="331"/>
      <c r="J223" s="329">
        <v>0</v>
      </c>
      <c r="K223" s="331"/>
      <c r="L223" s="329">
        <v>50</v>
      </c>
      <c r="M223" s="331"/>
      <c r="N223" s="333">
        <v>100</v>
      </c>
    </row>
    <row r="224" spans="1:14" ht="15">
      <c r="A224" s="140"/>
      <c r="B224" s="217"/>
      <c r="C224" s="260" t="s">
        <v>459</v>
      </c>
      <c r="D224" s="260" t="s">
        <v>447</v>
      </c>
      <c r="E224" s="260" t="s">
        <v>448</v>
      </c>
      <c r="F224" s="261" t="s">
        <v>349</v>
      </c>
      <c r="G224" s="327"/>
      <c r="H224" s="329">
        <v>2072.3</v>
      </c>
      <c r="I224" s="331"/>
      <c r="J224" s="329">
        <v>5439.43</v>
      </c>
      <c r="K224" s="331"/>
      <c r="L224" s="329">
        <v>7974.64</v>
      </c>
      <c r="M224" s="331"/>
      <c r="N224" s="333">
        <v>11354.91</v>
      </c>
    </row>
    <row r="225" spans="1:14" ht="15">
      <c r="A225" s="140"/>
      <c r="B225" s="217"/>
      <c r="C225" s="260" t="s">
        <v>460</v>
      </c>
      <c r="D225" s="260" t="s">
        <v>447</v>
      </c>
      <c r="E225" s="260" t="s">
        <v>448</v>
      </c>
      <c r="F225" s="261" t="s">
        <v>349</v>
      </c>
      <c r="G225" s="327"/>
      <c r="H225" s="329">
        <v>427.07</v>
      </c>
      <c r="I225" s="331"/>
      <c r="J225" s="329">
        <v>427.07</v>
      </c>
      <c r="K225" s="331"/>
      <c r="L225" s="329">
        <v>458.33</v>
      </c>
      <c r="M225" s="331"/>
      <c r="N225" s="333">
        <v>500</v>
      </c>
    </row>
    <row r="226" spans="1:14" ht="15">
      <c r="A226" s="140"/>
      <c r="B226" s="217"/>
      <c r="C226" s="260" t="s">
        <v>461</v>
      </c>
      <c r="D226" s="260" t="s">
        <v>462</v>
      </c>
      <c r="E226" s="260" t="s">
        <v>463</v>
      </c>
      <c r="F226" s="261" t="s">
        <v>198</v>
      </c>
      <c r="G226" s="327"/>
      <c r="H226" s="329">
        <v>31.95</v>
      </c>
      <c r="I226" s="331"/>
      <c r="J226" s="329">
        <v>77.35</v>
      </c>
      <c r="K226" s="331"/>
      <c r="L226" s="329">
        <v>113.68</v>
      </c>
      <c r="M226" s="331"/>
      <c r="N226" s="333">
        <v>150</v>
      </c>
    </row>
    <row r="227" spans="1:14" ht="15">
      <c r="A227" s="140"/>
      <c r="B227" s="217"/>
      <c r="C227" s="260" t="s">
        <v>464</v>
      </c>
      <c r="D227" s="260" t="s">
        <v>447</v>
      </c>
      <c r="E227" s="260" t="s">
        <v>448</v>
      </c>
      <c r="F227" s="261" t="s">
        <v>349</v>
      </c>
      <c r="G227" s="327"/>
      <c r="H227" s="329">
        <v>834.31</v>
      </c>
      <c r="I227" s="331"/>
      <c r="J227" s="329">
        <v>1719.95</v>
      </c>
      <c r="K227" s="331"/>
      <c r="L227" s="329">
        <v>2506.44</v>
      </c>
      <c r="M227" s="331"/>
      <c r="N227" s="333">
        <v>3555.1</v>
      </c>
    </row>
    <row r="228" spans="1:14" ht="15">
      <c r="A228" s="140"/>
      <c r="B228" s="217"/>
      <c r="C228" s="260" t="s">
        <v>465</v>
      </c>
      <c r="D228" s="260" t="s">
        <v>447</v>
      </c>
      <c r="E228" s="260" t="s">
        <v>448</v>
      </c>
      <c r="F228" s="261" t="s">
        <v>349</v>
      </c>
      <c r="G228" s="327"/>
      <c r="H228" s="329">
        <v>409.7</v>
      </c>
      <c r="I228" s="331"/>
      <c r="J228" s="329">
        <v>850.86</v>
      </c>
      <c r="K228" s="331"/>
      <c r="L228" s="329">
        <v>1317.67</v>
      </c>
      <c r="M228" s="331"/>
      <c r="N228" s="333">
        <v>1940.08</v>
      </c>
    </row>
    <row r="229" spans="1:14" ht="15">
      <c r="A229" s="140"/>
      <c r="B229" s="217"/>
      <c r="C229" s="260" t="s">
        <v>466</v>
      </c>
      <c r="D229" s="260" t="s">
        <v>447</v>
      </c>
      <c r="E229" s="260" t="s">
        <v>448</v>
      </c>
      <c r="F229" s="261" t="s">
        <v>349</v>
      </c>
      <c r="G229" s="327"/>
      <c r="H229" s="329">
        <v>648.4</v>
      </c>
      <c r="I229" s="331"/>
      <c r="J229" s="329">
        <v>1775.01</v>
      </c>
      <c r="K229" s="331"/>
      <c r="L229" s="329">
        <v>3145.17</v>
      </c>
      <c r="M229" s="331"/>
      <c r="N229" s="333">
        <v>4972.05</v>
      </c>
    </row>
    <row r="230" spans="1:14" ht="15">
      <c r="A230" s="140"/>
      <c r="B230" s="217"/>
      <c r="C230" s="260" t="s">
        <v>467</v>
      </c>
      <c r="D230" s="260" t="s">
        <v>447</v>
      </c>
      <c r="E230" s="260" t="s">
        <v>448</v>
      </c>
      <c r="F230" s="261" t="s">
        <v>349</v>
      </c>
      <c r="G230" s="327"/>
      <c r="H230" s="329">
        <v>299.21</v>
      </c>
      <c r="I230" s="331"/>
      <c r="J230" s="329">
        <v>299.21</v>
      </c>
      <c r="K230" s="331"/>
      <c r="L230" s="329">
        <v>342.41</v>
      </c>
      <c r="M230" s="331"/>
      <c r="N230" s="333">
        <v>400</v>
      </c>
    </row>
    <row r="231" spans="1:14" ht="15">
      <c r="A231" s="140"/>
      <c r="B231" s="217"/>
      <c r="C231" s="260" t="s">
        <v>468</v>
      </c>
      <c r="D231" s="260" t="s">
        <v>447</v>
      </c>
      <c r="E231" s="260" t="s">
        <v>448</v>
      </c>
      <c r="F231" s="261" t="s">
        <v>349</v>
      </c>
      <c r="G231" s="327"/>
      <c r="H231" s="329">
        <v>1208.9</v>
      </c>
      <c r="I231" s="331"/>
      <c r="J231" s="329">
        <v>2683.7</v>
      </c>
      <c r="K231" s="331"/>
      <c r="L231" s="329">
        <v>4512.62</v>
      </c>
      <c r="M231" s="331"/>
      <c r="N231" s="333">
        <v>6951.19</v>
      </c>
    </row>
    <row r="232" spans="1:14" ht="15">
      <c r="A232" s="140"/>
      <c r="B232" s="217"/>
      <c r="C232" s="260" t="s">
        <v>469</v>
      </c>
      <c r="D232" s="260" t="s">
        <v>447</v>
      </c>
      <c r="E232" s="260" t="s">
        <v>448</v>
      </c>
      <c r="F232" s="261" t="s">
        <v>349</v>
      </c>
      <c r="G232" s="327"/>
      <c r="H232" s="329">
        <v>241.93</v>
      </c>
      <c r="I232" s="331"/>
      <c r="J232" s="329">
        <v>241.93</v>
      </c>
      <c r="K232" s="331"/>
      <c r="L232" s="329">
        <v>266.82</v>
      </c>
      <c r="M232" s="331"/>
      <c r="N232" s="333">
        <v>300</v>
      </c>
    </row>
    <row r="233" spans="1:14" ht="15">
      <c r="A233" s="140"/>
      <c r="B233" s="217"/>
      <c r="C233" s="260" t="s">
        <v>470</v>
      </c>
      <c r="D233" s="260" t="s">
        <v>462</v>
      </c>
      <c r="E233" s="260" t="s">
        <v>463</v>
      </c>
      <c r="F233" s="261" t="s">
        <v>198</v>
      </c>
      <c r="G233" s="327"/>
      <c r="H233" s="329">
        <v>0</v>
      </c>
      <c r="I233" s="331"/>
      <c r="J233" s="329">
        <v>0</v>
      </c>
      <c r="K233" s="331"/>
      <c r="L233" s="329">
        <v>25</v>
      </c>
      <c r="M233" s="331"/>
      <c r="N233" s="333">
        <v>50</v>
      </c>
    </row>
    <row r="234" spans="1:14" ht="15">
      <c r="A234" s="140"/>
      <c r="B234" s="217"/>
      <c r="C234" s="260" t="s">
        <v>471</v>
      </c>
      <c r="D234" s="260" t="s">
        <v>447</v>
      </c>
      <c r="E234" s="260" t="s">
        <v>448</v>
      </c>
      <c r="F234" s="261" t="s">
        <v>349</v>
      </c>
      <c r="G234" s="327"/>
      <c r="H234" s="329">
        <v>481.36</v>
      </c>
      <c r="I234" s="331"/>
      <c r="J234" s="329">
        <v>971.98</v>
      </c>
      <c r="K234" s="331"/>
      <c r="L234" s="329">
        <v>1626.85</v>
      </c>
      <c r="M234" s="331"/>
      <c r="N234" s="333">
        <v>2500</v>
      </c>
    </row>
    <row r="235" spans="1:14" ht="15">
      <c r="A235" s="140"/>
      <c r="B235" s="217"/>
      <c r="C235" s="260" t="s">
        <v>472</v>
      </c>
      <c r="D235" s="260" t="s">
        <v>447</v>
      </c>
      <c r="E235" s="260" t="s">
        <v>448</v>
      </c>
      <c r="F235" s="261" t="s">
        <v>349</v>
      </c>
      <c r="G235" s="327"/>
      <c r="H235" s="329">
        <v>125.55</v>
      </c>
      <c r="I235" s="331"/>
      <c r="J235" s="329">
        <v>125.55</v>
      </c>
      <c r="K235" s="331"/>
      <c r="L235" s="329">
        <v>157.46</v>
      </c>
      <c r="M235" s="331"/>
      <c r="N235" s="333">
        <v>200</v>
      </c>
    </row>
    <row r="236" spans="1:14" ht="15">
      <c r="A236" s="140"/>
      <c r="B236" s="217"/>
      <c r="C236" s="260" t="s">
        <v>473</v>
      </c>
      <c r="D236" s="260" t="s">
        <v>447</v>
      </c>
      <c r="E236" s="260" t="s">
        <v>448</v>
      </c>
      <c r="F236" s="261" t="s">
        <v>349</v>
      </c>
      <c r="G236" s="327"/>
      <c r="H236" s="329">
        <v>932.8</v>
      </c>
      <c r="I236" s="331"/>
      <c r="J236" s="329">
        <v>1886.5</v>
      </c>
      <c r="K236" s="331"/>
      <c r="L236" s="329">
        <v>3006.57</v>
      </c>
      <c r="M236" s="331"/>
      <c r="N236" s="333">
        <v>4500</v>
      </c>
    </row>
    <row r="237" spans="1:14" ht="15">
      <c r="A237" s="140"/>
      <c r="B237" s="217"/>
      <c r="C237" s="260" t="s">
        <v>474</v>
      </c>
      <c r="D237" s="260" t="s">
        <v>447</v>
      </c>
      <c r="E237" s="260" t="s">
        <v>448</v>
      </c>
      <c r="F237" s="261" t="s">
        <v>349</v>
      </c>
      <c r="G237" s="327"/>
      <c r="H237" s="329">
        <v>224.24</v>
      </c>
      <c r="I237" s="331"/>
      <c r="J237" s="329">
        <v>224.24</v>
      </c>
      <c r="K237" s="331"/>
      <c r="L237" s="329">
        <v>256.71</v>
      </c>
      <c r="M237" s="331"/>
      <c r="N237" s="333">
        <v>300</v>
      </c>
    </row>
    <row r="238" spans="1:14" ht="15">
      <c r="A238" s="140"/>
      <c r="B238" s="217"/>
      <c r="C238" s="260" t="s">
        <v>475</v>
      </c>
      <c r="D238" s="260" t="s">
        <v>462</v>
      </c>
      <c r="E238" s="260" t="s">
        <v>463</v>
      </c>
      <c r="F238" s="261" t="s">
        <v>198</v>
      </c>
      <c r="G238" s="327"/>
      <c r="H238" s="329">
        <v>0</v>
      </c>
      <c r="I238" s="331"/>
      <c r="J238" s="329">
        <v>0</v>
      </c>
      <c r="K238" s="331"/>
      <c r="L238" s="329">
        <v>150</v>
      </c>
      <c r="M238" s="331"/>
      <c r="N238" s="333">
        <v>300</v>
      </c>
    </row>
    <row r="239" spans="1:14" ht="15">
      <c r="A239" s="140"/>
      <c r="B239" s="217"/>
      <c r="C239" s="220" t="s">
        <v>476</v>
      </c>
      <c r="D239" s="220" t="s">
        <v>462</v>
      </c>
      <c r="E239" s="220" t="s">
        <v>463</v>
      </c>
      <c r="F239" s="226" t="s">
        <v>198</v>
      </c>
      <c r="G239" s="308"/>
      <c r="H239" s="313">
        <v>0</v>
      </c>
      <c r="I239" s="311"/>
      <c r="J239" s="313">
        <v>56.97</v>
      </c>
      <c r="K239" s="311"/>
      <c r="L239" s="313">
        <v>178.49</v>
      </c>
      <c r="M239" s="311"/>
      <c r="N239" s="318">
        <v>300</v>
      </c>
    </row>
    <row r="240" spans="1:14" ht="15">
      <c r="A240" s="140" t="s">
        <v>68</v>
      </c>
      <c r="B240" s="137" t="s">
        <v>67</v>
      </c>
      <c r="C240" s="222"/>
      <c r="D240" s="222"/>
      <c r="E240" s="222"/>
      <c r="F240" s="346"/>
      <c r="G240" s="158">
        <v>247702.15</v>
      </c>
      <c r="H240" s="159">
        <f>SUM(H241:H412)</f>
        <v>383838.78</v>
      </c>
      <c r="I240" s="159">
        <v>536928.96</v>
      </c>
      <c r="J240" s="159">
        <f>SUM(J241:J412)</f>
        <v>758379.79</v>
      </c>
      <c r="K240" s="159">
        <v>846063.15</v>
      </c>
      <c r="L240" s="159">
        <f>SUM(L241:L412)</f>
        <v>1363186.44</v>
      </c>
      <c r="M240" s="159">
        <v>1198224.91</v>
      </c>
      <c r="N240" s="160">
        <f>SUM(N241:N412)</f>
        <v>1967992.8</v>
      </c>
    </row>
    <row r="241" spans="1:14" ht="15">
      <c r="A241" s="140"/>
      <c r="B241" s="217"/>
      <c r="C241" s="247" t="s">
        <v>477</v>
      </c>
      <c r="D241" s="247" t="s">
        <v>478</v>
      </c>
      <c r="E241" s="247" t="s">
        <v>479</v>
      </c>
      <c r="F241" s="249" t="s">
        <v>198</v>
      </c>
      <c r="G241" s="350"/>
      <c r="H241" s="365">
        <v>0</v>
      </c>
      <c r="I241" s="354"/>
      <c r="J241" s="365">
        <v>0</v>
      </c>
      <c r="K241" s="354"/>
      <c r="L241" s="365">
        <v>125</v>
      </c>
      <c r="M241" s="354"/>
      <c r="N241" s="368">
        <v>250</v>
      </c>
    </row>
    <row r="242" spans="1:14" ht="15">
      <c r="A242" s="140"/>
      <c r="B242" s="217"/>
      <c r="C242" s="260" t="s">
        <v>480</v>
      </c>
      <c r="D242" s="260" t="s">
        <v>478</v>
      </c>
      <c r="E242" s="260" t="s">
        <v>197</v>
      </c>
      <c r="F242" s="261" t="s">
        <v>198</v>
      </c>
      <c r="G242" s="370"/>
      <c r="H242" s="372">
        <v>0</v>
      </c>
      <c r="I242" s="374"/>
      <c r="J242" s="372">
        <v>84</v>
      </c>
      <c r="K242" s="374"/>
      <c r="L242" s="372">
        <v>292</v>
      </c>
      <c r="M242" s="374"/>
      <c r="N242" s="376">
        <v>500</v>
      </c>
    </row>
    <row r="243" spans="1:14" ht="15">
      <c r="A243" s="140"/>
      <c r="B243" s="217"/>
      <c r="C243" s="260" t="s">
        <v>481</v>
      </c>
      <c r="D243" s="260" t="s">
        <v>482</v>
      </c>
      <c r="E243" s="260" t="s">
        <v>483</v>
      </c>
      <c r="F243" s="261" t="s">
        <v>198</v>
      </c>
      <c r="G243" s="370"/>
      <c r="H243" s="372">
        <v>14182.64</v>
      </c>
      <c r="I243" s="374"/>
      <c r="J243" s="372">
        <v>27844.64</v>
      </c>
      <c r="K243" s="374"/>
      <c r="L243" s="372">
        <v>41805.17</v>
      </c>
      <c r="M243" s="374"/>
      <c r="N243" s="376">
        <v>55765.69</v>
      </c>
    </row>
    <row r="244" spans="1:14" ht="15">
      <c r="A244" s="140"/>
      <c r="B244" s="217"/>
      <c r="C244" s="260" t="s">
        <v>484</v>
      </c>
      <c r="D244" s="260" t="s">
        <v>482</v>
      </c>
      <c r="E244" s="260" t="s">
        <v>485</v>
      </c>
      <c r="F244" s="261" t="s">
        <v>198</v>
      </c>
      <c r="G244" s="370"/>
      <c r="H244" s="372">
        <v>8329.67</v>
      </c>
      <c r="I244" s="374"/>
      <c r="J244" s="372">
        <v>8329.67</v>
      </c>
      <c r="K244" s="374"/>
      <c r="L244" s="372">
        <v>12504.67</v>
      </c>
      <c r="M244" s="374"/>
      <c r="N244" s="376">
        <v>16679.67</v>
      </c>
    </row>
    <row r="245" spans="1:14" ht="15">
      <c r="A245" s="140"/>
      <c r="B245" s="217"/>
      <c r="C245" s="260" t="s">
        <v>486</v>
      </c>
      <c r="D245" s="260" t="s">
        <v>478</v>
      </c>
      <c r="E245" s="260" t="s">
        <v>487</v>
      </c>
      <c r="F245" s="261" t="s">
        <v>198</v>
      </c>
      <c r="G245" s="370"/>
      <c r="H245" s="372">
        <v>0</v>
      </c>
      <c r="I245" s="374"/>
      <c r="J245" s="372">
        <v>0</v>
      </c>
      <c r="K245" s="374"/>
      <c r="L245" s="372">
        <v>50</v>
      </c>
      <c r="M245" s="374"/>
      <c r="N245" s="376">
        <v>100</v>
      </c>
    </row>
    <row r="246" spans="1:14" ht="15">
      <c r="A246" s="140"/>
      <c r="B246" s="217"/>
      <c r="C246" s="260" t="s">
        <v>488</v>
      </c>
      <c r="D246" s="260" t="s">
        <v>478</v>
      </c>
      <c r="E246" s="260" t="s">
        <v>197</v>
      </c>
      <c r="F246" s="261" t="s">
        <v>198</v>
      </c>
      <c r="G246" s="370"/>
      <c r="H246" s="372">
        <v>714.1</v>
      </c>
      <c r="I246" s="374"/>
      <c r="J246" s="372">
        <v>714.1</v>
      </c>
      <c r="K246" s="374"/>
      <c r="L246" s="372">
        <v>2042.05</v>
      </c>
      <c r="M246" s="374"/>
      <c r="N246" s="376">
        <v>3370</v>
      </c>
    </row>
    <row r="247" spans="1:14" ht="15">
      <c r="A247" s="140"/>
      <c r="B247" s="217"/>
      <c r="C247" s="260" t="s">
        <v>489</v>
      </c>
      <c r="D247" s="260" t="s">
        <v>490</v>
      </c>
      <c r="E247" s="260" t="s">
        <v>197</v>
      </c>
      <c r="F247" s="261" t="s">
        <v>198</v>
      </c>
      <c r="G247" s="370"/>
      <c r="H247" s="372">
        <v>827</v>
      </c>
      <c r="I247" s="374"/>
      <c r="J247" s="372">
        <v>827</v>
      </c>
      <c r="K247" s="374"/>
      <c r="L247" s="372">
        <v>1613.5</v>
      </c>
      <c r="M247" s="374"/>
      <c r="N247" s="376">
        <v>2400</v>
      </c>
    </row>
    <row r="248" spans="1:14" ht="15">
      <c r="A248" s="140"/>
      <c r="B248" s="217"/>
      <c r="C248" s="260" t="s">
        <v>491</v>
      </c>
      <c r="D248" s="260" t="s">
        <v>490</v>
      </c>
      <c r="E248" s="260" t="s">
        <v>197</v>
      </c>
      <c r="F248" s="261" t="s">
        <v>198</v>
      </c>
      <c r="G248" s="370"/>
      <c r="H248" s="372">
        <v>0</v>
      </c>
      <c r="I248" s="374"/>
      <c r="J248" s="372">
        <v>0</v>
      </c>
      <c r="K248" s="374"/>
      <c r="L248" s="372">
        <v>250</v>
      </c>
      <c r="M248" s="374"/>
      <c r="N248" s="376">
        <v>500</v>
      </c>
    </row>
    <row r="249" spans="1:14" ht="15">
      <c r="A249" s="140"/>
      <c r="B249" s="217"/>
      <c r="C249" s="260" t="s">
        <v>492</v>
      </c>
      <c r="D249" s="260" t="s">
        <v>478</v>
      </c>
      <c r="E249" s="260" t="s">
        <v>479</v>
      </c>
      <c r="F249" s="261" t="s">
        <v>198</v>
      </c>
      <c r="G249" s="370"/>
      <c r="H249" s="372">
        <v>0</v>
      </c>
      <c r="I249" s="374"/>
      <c r="J249" s="372">
        <v>231</v>
      </c>
      <c r="K249" s="374"/>
      <c r="L249" s="372">
        <v>865.5</v>
      </c>
      <c r="M249" s="374"/>
      <c r="N249" s="376">
        <v>1500</v>
      </c>
    </row>
    <row r="250" spans="1:14" ht="15">
      <c r="A250" s="140"/>
      <c r="B250" s="217"/>
      <c r="C250" s="260" t="s">
        <v>493</v>
      </c>
      <c r="D250" s="260" t="s">
        <v>478</v>
      </c>
      <c r="E250" s="260" t="s">
        <v>494</v>
      </c>
      <c r="F250" s="261" t="s">
        <v>198</v>
      </c>
      <c r="G250" s="370"/>
      <c r="H250" s="372">
        <v>0</v>
      </c>
      <c r="I250" s="374"/>
      <c r="J250" s="372">
        <v>0</v>
      </c>
      <c r="K250" s="374"/>
      <c r="L250" s="372">
        <v>100</v>
      </c>
      <c r="M250" s="374"/>
      <c r="N250" s="376">
        <v>200</v>
      </c>
    </row>
    <row r="251" spans="1:14" ht="15">
      <c r="A251" s="140"/>
      <c r="B251" s="217"/>
      <c r="C251" s="260" t="s">
        <v>495</v>
      </c>
      <c r="D251" s="260" t="s">
        <v>478</v>
      </c>
      <c r="E251" s="260" t="s">
        <v>496</v>
      </c>
      <c r="F251" s="261" t="s">
        <v>198</v>
      </c>
      <c r="G251" s="370"/>
      <c r="H251" s="372">
        <v>0</v>
      </c>
      <c r="I251" s="374"/>
      <c r="J251" s="372">
        <v>0</v>
      </c>
      <c r="K251" s="374"/>
      <c r="L251" s="372">
        <v>500</v>
      </c>
      <c r="M251" s="374"/>
      <c r="N251" s="376">
        <v>1000</v>
      </c>
    </row>
    <row r="252" spans="1:14" ht="15">
      <c r="A252" s="140"/>
      <c r="B252" s="217"/>
      <c r="C252" s="260" t="s">
        <v>497</v>
      </c>
      <c r="D252" s="260" t="s">
        <v>498</v>
      </c>
      <c r="E252" s="260" t="s">
        <v>499</v>
      </c>
      <c r="F252" s="261" t="s">
        <v>198</v>
      </c>
      <c r="G252" s="370"/>
      <c r="H252" s="372">
        <v>2831.87</v>
      </c>
      <c r="I252" s="374"/>
      <c r="J252" s="372">
        <v>5321.91</v>
      </c>
      <c r="K252" s="374"/>
      <c r="L252" s="372">
        <v>10660.96</v>
      </c>
      <c r="M252" s="374"/>
      <c r="N252" s="376">
        <v>16000</v>
      </c>
    </row>
    <row r="253" spans="1:14" ht="15">
      <c r="A253" s="140"/>
      <c r="B253" s="217"/>
      <c r="C253" s="260" t="s">
        <v>500</v>
      </c>
      <c r="D253" s="260" t="s">
        <v>498</v>
      </c>
      <c r="E253" s="260" t="s">
        <v>501</v>
      </c>
      <c r="F253" s="261" t="s">
        <v>198</v>
      </c>
      <c r="G253" s="370"/>
      <c r="H253" s="372">
        <v>834.96</v>
      </c>
      <c r="I253" s="374"/>
      <c r="J253" s="372">
        <v>1638.75</v>
      </c>
      <c r="K253" s="374"/>
      <c r="L253" s="372">
        <v>3819.38</v>
      </c>
      <c r="M253" s="374"/>
      <c r="N253" s="376">
        <v>6000</v>
      </c>
    </row>
    <row r="254" spans="1:14" ht="15">
      <c r="A254" s="140"/>
      <c r="B254" s="217"/>
      <c r="C254" s="260" t="s">
        <v>502</v>
      </c>
      <c r="D254" s="260" t="s">
        <v>503</v>
      </c>
      <c r="E254" s="260" t="s">
        <v>197</v>
      </c>
      <c r="F254" s="261" t="s">
        <v>198</v>
      </c>
      <c r="G254" s="370"/>
      <c r="H254" s="372">
        <v>0</v>
      </c>
      <c r="I254" s="374"/>
      <c r="J254" s="372">
        <v>0</v>
      </c>
      <c r="K254" s="374"/>
      <c r="L254" s="372">
        <v>100</v>
      </c>
      <c r="M254" s="374"/>
      <c r="N254" s="376">
        <v>200</v>
      </c>
    </row>
    <row r="255" spans="1:14" ht="15">
      <c r="A255" s="140"/>
      <c r="B255" s="217"/>
      <c r="C255" s="260" t="s">
        <v>504</v>
      </c>
      <c r="D255" s="260" t="s">
        <v>505</v>
      </c>
      <c r="E255" s="260" t="s">
        <v>506</v>
      </c>
      <c r="F255" s="261" t="s">
        <v>198</v>
      </c>
      <c r="G255" s="370"/>
      <c r="H255" s="372">
        <v>2708</v>
      </c>
      <c r="I255" s="374"/>
      <c r="J255" s="372">
        <v>11278.29</v>
      </c>
      <c r="K255" s="374"/>
      <c r="L255" s="372">
        <v>19591.15</v>
      </c>
      <c r="M255" s="374"/>
      <c r="N255" s="376">
        <v>27904</v>
      </c>
    </row>
    <row r="256" spans="1:14" ht="15">
      <c r="A256" s="140"/>
      <c r="B256" s="217"/>
      <c r="C256" s="260" t="s">
        <v>507</v>
      </c>
      <c r="D256" s="260" t="s">
        <v>508</v>
      </c>
      <c r="E256" s="260" t="s">
        <v>509</v>
      </c>
      <c r="F256" s="261" t="s">
        <v>198</v>
      </c>
      <c r="G256" s="370"/>
      <c r="H256" s="372">
        <v>681.56</v>
      </c>
      <c r="I256" s="374"/>
      <c r="J256" s="372">
        <v>710.95</v>
      </c>
      <c r="K256" s="374"/>
      <c r="L256" s="372">
        <v>1431.56</v>
      </c>
      <c r="M256" s="374"/>
      <c r="N256" s="376">
        <v>2152.16</v>
      </c>
    </row>
    <row r="257" spans="1:14" ht="15">
      <c r="A257" s="140"/>
      <c r="B257" s="217"/>
      <c r="C257" s="260" t="s">
        <v>510</v>
      </c>
      <c r="D257" s="260" t="s">
        <v>511</v>
      </c>
      <c r="E257" s="260" t="s">
        <v>197</v>
      </c>
      <c r="F257" s="261" t="s">
        <v>198</v>
      </c>
      <c r="G257" s="370"/>
      <c r="H257" s="372">
        <v>780.8</v>
      </c>
      <c r="I257" s="374"/>
      <c r="J257" s="372">
        <v>780.8</v>
      </c>
      <c r="K257" s="374"/>
      <c r="L257" s="372">
        <v>1530.8</v>
      </c>
      <c r="M257" s="374"/>
      <c r="N257" s="376">
        <v>2280.8</v>
      </c>
    </row>
    <row r="258" spans="1:14" ht="15">
      <c r="A258" s="140"/>
      <c r="B258" s="217"/>
      <c r="C258" s="260" t="s">
        <v>512</v>
      </c>
      <c r="D258" s="260" t="s">
        <v>498</v>
      </c>
      <c r="E258" s="260" t="s">
        <v>501</v>
      </c>
      <c r="F258" s="261" t="s">
        <v>198</v>
      </c>
      <c r="G258" s="370"/>
      <c r="H258" s="372">
        <v>122</v>
      </c>
      <c r="I258" s="374"/>
      <c r="J258" s="372">
        <v>244</v>
      </c>
      <c r="K258" s="374"/>
      <c r="L258" s="372">
        <v>572</v>
      </c>
      <c r="M258" s="374"/>
      <c r="N258" s="376">
        <v>900</v>
      </c>
    </row>
    <row r="259" spans="1:14" ht="15">
      <c r="A259" s="140"/>
      <c r="B259" s="217"/>
      <c r="C259" s="260" t="s">
        <v>513</v>
      </c>
      <c r="D259" s="260" t="s">
        <v>505</v>
      </c>
      <c r="E259" s="260" t="s">
        <v>197</v>
      </c>
      <c r="F259" s="261" t="s">
        <v>198</v>
      </c>
      <c r="G259" s="370"/>
      <c r="H259" s="372">
        <v>3757.6</v>
      </c>
      <c r="I259" s="374"/>
      <c r="J259" s="372">
        <v>4032.1</v>
      </c>
      <c r="K259" s="374"/>
      <c r="L259" s="372">
        <v>4357.55</v>
      </c>
      <c r="M259" s="374"/>
      <c r="N259" s="376">
        <v>4683</v>
      </c>
    </row>
    <row r="260" spans="1:14" ht="15">
      <c r="A260" s="140"/>
      <c r="B260" s="217"/>
      <c r="C260" s="260" t="s">
        <v>514</v>
      </c>
      <c r="D260" s="260" t="s">
        <v>508</v>
      </c>
      <c r="E260" s="260" t="s">
        <v>515</v>
      </c>
      <c r="F260" s="261" t="s">
        <v>198</v>
      </c>
      <c r="G260" s="370"/>
      <c r="H260" s="372">
        <v>108.4</v>
      </c>
      <c r="I260" s="374"/>
      <c r="J260" s="372">
        <v>176.77</v>
      </c>
      <c r="K260" s="374"/>
      <c r="L260" s="372">
        <v>902.28</v>
      </c>
      <c r="M260" s="374"/>
      <c r="N260" s="376">
        <v>1627.78</v>
      </c>
    </row>
    <row r="261" spans="1:14" ht="15">
      <c r="A261" s="140"/>
      <c r="B261" s="217"/>
      <c r="C261" s="260" t="s">
        <v>516</v>
      </c>
      <c r="D261" s="260" t="s">
        <v>498</v>
      </c>
      <c r="E261" s="260" t="s">
        <v>197</v>
      </c>
      <c r="F261" s="261" t="s">
        <v>198</v>
      </c>
      <c r="G261" s="370"/>
      <c r="H261" s="372">
        <v>874.37</v>
      </c>
      <c r="I261" s="374"/>
      <c r="J261" s="372">
        <v>874.37</v>
      </c>
      <c r="K261" s="374"/>
      <c r="L261" s="372">
        <v>1187.19</v>
      </c>
      <c r="M261" s="374"/>
      <c r="N261" s="376">
        <v>1500</v>
      </c>
    </row>
    <row r="262" spans="1:14" ht="15">
      <c r="A262" s="140"/>
      <c r="B262" s="217"/>
      <c r="C262" s="260" t="s">
        <v>517</v>
      </c>
      <c r="D262" s="260" t="s">
        <v>498</v>
      </c>
      <c r="E262" s="260" t="s">
        <v>518</v>
      </c>
      <c r="F262" s="261" t="s">
        <v>198</v>
      </c>
      <c r="G262" s="370"/>
      <c r="H262" s="372">
        <v>163</v>
      </c>
      <c r="I262" s="374"/>
      <c r="J262" s="372">
        <v>163</v>
      </c>
      <c r="K262" s="374"/>
      <c r="L262" s="372">
        <v>231.5</v>
      </c>
      <c r="M262" s="374"/>
      <c r="N262" s="376">
        <v>300</v>
      </c>
    </row>
    <row r="263" spans="1:14" ht="15">
      <c r="A263" s="140"/>
      <c r="B263" s="217"/>
      <c r="C263" s="260" t="s">
        <v>519</v>
      </c>
      <c r="D263" s="260" t="s">
        <v>498</v>
      </c>
      <c r="E263" s="260" t="s">
        <v>197</v>
      </c>
      <c r="F263" s="261" t="s">
        <v>198</v>
      </c>
      <c r="G263" s="370"/>
      <c r="H263" s="372">
        <v>163.46</v>
      </c>
      <c r="I263" s="374"/>
      <c r="J263" s="372">
        <v>326.92</v>
      </c>
      <c r="K263" s="374"/>
      <c r="L263" s="372">
        <v>663.46</v>
      </c>
      <c r="M263" s="374"/>
      <c r="N263" s="376">
        <v>1000</v>
      </c>
    </row>
    <row r="264" spans="1:14" ht="15">
      <c r="A264" s="140"/>
      <c r="B264" s="217"/>
      <c r="C264" s="260" t="s">
        <v>520</v>
      </c>
      <c r="D264" s="260" t="s">
        <v>490</v>
      </c>
      <c r="E264" s="260" t="s">
        <v>521</v>
      </c>
      <c r="F264" s="261" t="s">
        <v>198</v>
      </c>
      <c r="G264" s="370"/>
      <c r="H264" s="372">
        <v>654.08</v>
      </c>
      <c r="I264" s="374"/>
      <c r="J264" s="372">
        <v>654.08</v>
      </c>
      <c r="K264" s="374"/>
      <c r="L264" s="372">
        <v>677.04</v>
      </c>
      <c r="M264" s="374"/>
      <c r="N264" s="376">
        <v>700</v>
      </c>
    </row>
    <row r="265" spans="1:14" ht="15">
      <c r="A265" s="140"/>
      <c r="B265" s="217"/>
      <c r="C265" s="260" t="s">
        <v>522</v>
      </c>
      <c r="D265" s="260" t="s">
        <v>498</v>
      </c>
      <c r="E265" s="260" t="s">
        <v>523</v>
      </c>
      <c r="F265" s="261" t="s">
        <v>198</v>
      </c>
      <c r="G265" s="370"/>
      <c r="H265" s="372">
        <v>198.88</v>
      </c>
      <c r="I265" s="374"/>
      <c r="J265" s="372">
        <v>450.55</v>
      </c>
      <c r="K265" s="374"/>
      <c r="L265" s="372">
        <v>875.28</v>
      </c>
      <c r="M265" s="374"/>
      <c r="N265" s="376">
        <v>1300</v>
      </c>
    </row>
    <row r="266" spans="1:14" ht="15">
      <c r="A266" s="140"/>
      <c r="B266" s="217"/>
      <c r="C266" s="260" t="s">
        <v>524</v>
      </c>
      <c r="D266" s="260" t="s">
        <v>498</v>
      </c>
      <c r="E266" s="260" t="s">
        <v>525</v>
      </c>
      <c r="F266" s="261" t="s">
        <v>198</v>
      </c>
      <c r="G266" s="370"/>
      <c r="H266" s="372">
        <v>673.83</v>
      </c>
      <c r="I266" s="374"/>
      <c r="J266" s="372">
        <v>860.85</v>
      </c>
      <c r="K266" s="374"/>
      <c r="L266" s="372">
        <v>1609.59</v>
      </c>
      <c r="M266" s="374"/>
      <c r="N266" s="376">
        <v>2358.32</v>
      </c>
    </row>
    <row r="267" spans="1:14" ht="15">
      <c r="A267" s="140"/>
      <c r="B267" s="217"/>
      <c r="C267" s="260" t="s">
        <v>526</v>
      </c>
      <c r="D267" s="260" t="s">
        <v>498</v>
      </c>
      <c r="E267" s="260" t="s">
        <v>527</v>
      </c>
      <c r="F267" s="261" t="s">
        <v>198</v>
      </c>
      <c r="G267" s="370"/>
      <c r="H267" s="372">
        <v>9836.06</v>
      </c>
      <c r="I267" s="374"/>
      <c r="J267" s="372">
        <v>14929.91</v>
      </c>
      <c r="K267" s="374"/>
      <c r="L267" s="372">
        <v>18851.73</v>
      </c>
      <c r="M267" s="374"/>
      <c r="N267" s="376">
        <v>22773.54</v>
      </c>
    </row>
    <row r="268" spans="1:14" ht="15">
      <c r="A268" s="140"/>
      <c r="B268" s="217"/>
      <c r="C268" s="260" t="s">
        <v>528</v>
      </c>
      <c r="D268" s="260" t="s">
        <v>478</v>
      </c>
      <c r="E268" s="260" t="s">
        <v>487</v>
      </c>
      <c r="F268" s="261" t="s">
        <v>198</v>
      </c>
      <c r="G268" s="370"/>
      <c r="H268" s="372">
        <v>317.54</v>
      </c>
      <c r="I268" s="374"/>
      <c r="J268" s="372">
        <v>317.54</v>
      </c>
      <c r="K268" s="374"/>
      <c r="L268" s="372">
        <v>673.77</v>
      </c>
      <c r="M268" s="374"/>
      <c r="N268" s="376">
        <v>1030</v>
      </c>
    </row>
    <row r="269" spans="1:14" ht="15">
      <c r="A269" s="140"/>
      <c r="B269" s="217"/>
      <c r="C269" s="260" t="s">
        <v>529</v>
      </c>
      <c r="D269" s="260" t="s">
        <v>508</v>
      </c>
      <c r="E269" s="260" t="s">
        <v>530</v>
      </c>
      <c r="F269" s="261" t="s">
        <v>198</v>
      </c>
      <c r="G269" s="370"/>
      <c r="H269" s="372">
        <v>35</v>
      </c>
      <c r="I269" s="374"/>
      <c r="J269" s="372">
        <v>35</v>
      </c>
      <c r="K269" s="374"/>
      <c r="L269" s="372">
        <v>267.5</v>
      </c>
      <c r="M269" s="374"/>
      <c r="N269" s="376">
        <v>500</v>
      </c>
    </row>
    <row r="270" spans="1:14" ht="15">
      <c r="A270" s="140"/>
      <c r="B270" s="217"/>
      <c r="C270" s="260" t="s">
        <v>531</v>
      </c>
      <c r="D270" s="260" t="s">
        <v>532</v>
      </c>
      <c r="E270" s="260" t="s">
        <v>533</v>
      </c>
      <c r="F270" s="261" t="s">
        <v>198</v>
      </c>
      <c r="G270" s="370"/>
      <c r="H270" s="372">
        <v>0</v>
      </c>
      <c r="I270" s="374"/>
      <c r="J270" s="372">
        <v>0</v>
      </c>
      <c r="K270" s="374"/>
      <c r="L270" s="372">
        <v>150</v>
      </c>
      <c r="M270" s="374"/>
      <c r="N270" s="376">
        <v>300</v>
      </c>
    </row>
    <row r="271" spans="1:14" ht="15">
      <c r="A271" s="140"/>
      <c r="B271" s="217"/>
      <c r="C271" s="260" t="s">
        <v>534</v>
      </c>
      <c r="D271" s="260" t="s">
        <v>532</v>
      </c>
      <c r="E271" s="260" t="s">
        <v>533</v>
      </c>
      <c r="F271" s="261" t="s">
        <v>198</v>
      </c>
      <c r="G271" s="370"/>
      <c r="H271" s="372">
        <v>622.2</v>
      </c>
      <c r="I271" s="374"/>
      <c r="J271" s="372">
        <v>622.2</v>
      </c>
      <c r="K271" s="374"/>
      <c r="L271" s="372">
        <v>622.2</v>
      </c>
      <c r="M271" s="374"/>
      <c r="N271" s="376">
        <v>622.2</v>
      </c>
    </row>
    <row r="272" spans="1:14" ht="15">
      <c r="A272" s="140"/>
      <c r="B272" s="217"/>
      <c r="C272" s="260" t="s">
        <v>535</v>
      </c>
      <c r="D272" s="260" t="s">
        <v>505</v>
      </c>
      <c r="E272" s="260" t="s">
        <v>536</v>
      </c>
      <c r="F272" s="261" t="s">
        <v>198</v>
      </c>
      <c r="G272" s="370"/>
      <c r="H272" s="372">
        <v>0</v>
      </c>
      <c r="I272" s="374"/>
      <c r="J272" s="372">
        <v>4636</v>
      </c>
      <c r="K272" s="374"/>
      <c r="L272" s="372">
        <v>4636</v>
      </c>
      <c r="M272" s="374"/>
      <c r="N272" s="376">
        <v>4636</v>
      </c>
    </row>
    <row r="273" spans="1:14" ht="15">
      <c r="A273" s="140"/>
      <c r="B273" s="217"/>
      <c r="C273" s="260" t="s">
        <v>537</v>
      </c>
      <c r="D273" s="260" t="s">
        <v>505</v>
      </c>
      <c r="E273" s="260" t="s">
        <v>536</v>
      </c>
      <c r="F273" s="261" t="s">
        <v>198</v>
      </c>
      <c r="G273" s="370"/>
      <c r="H273" s="372">
        <v>1708</v>
      </c>
      <c r="I273" s="374"/>
      <c r="J273" s="372">
        <v>1708</v>
      </c>
      <c r="K273" s="374"/>
      <c r="L273" s="372">
        <v>1708</v>
      </c>
      <c r="M273" s="374"/>
      <c r="N273" s="376">
        <v>1708</v>
      </c>
    </row>
    <row r="274" spans="1:14" ht="15">
      <c r="A274" s="140"/>
      <c r="B274" s="217"/>
      <c r="C274" s="260" t="s">
        <v>538</v>
      </c>
      <c r="D274" s="260" t="s">
        <v>505</v>
      </c>
      <c r="E274" s="260" t="s">
        <v>536</v>
      </c>
      <c r="F274" s="261" t="s">
        <v>198</v>
      </c>
      <c r="G274" s="370"/>
      <c r="H274" s="372">
        <v>0</v>
      </c>
      <c r="I274" s="374"/>
      <c r="J274" s="372">
        <v>2928</v>
      </c>
      <c r="K274" s="374"/>
      <c r="L274" s="372">
        <v>2928</v>
      </c>
      <c r="M274" s="374"/>
      <c r="N274" s="376">
        <v>2928</v>
      </c>
    </row>
    <row r="275" spans="1:14" ht="15">
      <c r="A275" s="140"/>
      <c r="B275" s="217"/>
      <c r="C275" s="260" t="s">
        <v>539</v>
      </c>
      <c r="D275" s="260" t="s">
        <v>505</v>
      </c>
      <c r="E275" s="260" t="s">
        <v>536</v>
      </c>
      <c r="F275" s="261" t="s">
        <v>198</v>
      </c>
      <c r="G275" s="370"/>
      <c r="H275" s="372">
        <v>0</v>
      </c>
      <c r="I275" s="374"/>
      <c r="J275" s="372">
        <v>0</v>
      </c>
      <c r="K275" s="374"/>
      <c r="L275" s="372">
        <v>1616.5</v>
      </c>
      <c r="M275" s="374"/>
      <c r="N275" s="376">
        <v>3233</v>
      </c>
    </row>
    <row r="276" spans="1:14" ht="15">
      <c r="A276" s="140"/>
      <c r="B276" s="217"/>
      <c r="C276" s="260" t="s">
        <v>540</v>
      </c>
      <c r="D276" s="260" t="s">
        <v>541</v>
      </c>
      <c r="E276" s="260" t="s">
        <v>542</v>
      </c>
      <c r="F276" s="261" t="s">
        <v>198</v>
      </c>
      <c r="G276" s="370"/>
      <c r="H276" s="372">
        <v>264.25</v>
      </c>
      <c r="I276" s="374"/>
      <c r="J276" s="372">
        <v>264.25</v>
      </c>
      <c r="K276" s="374"/>
      <c r="L276" s="372">
        <v>482.13</v>
      </c>
      <c r="M276" s="374"/>
      <c r="N276" s="376">
        <v>700</v>
      </c>
    </row>
    <row r="277" spans="1:14" ht="15">
      <c r="A277" s="140"/>
      <c r="B277" s="217"/>
      <c r="C277" s="260" t="s">
        <v>543</v>
      </c>
      <c r="D277" s="260" t="s">
        <v>478</v>
      </c>
      <c r="E277" s="260" t="s">
        <v>197</v>
      </c>
      <c r="F277" s="261" t="s">
        <v>198</v>
      </c>
      <c r="G277" s="370"/>
      <c r="H277" s="372">
        <v>0</v>
      </c>
      <c r="I277" s="374"/>
      <c r="J277" s="372">
        <v>3</v>
      </c>
      <c r="K277" s="374"/>
      <c r="L277" s="372">
        <v>101.5</v>
      </c>
      <c r="M277" s="374"/>
      <c r="N277" s="376">
        <v>200</v>
      </c>
    </row>
    <row r="278" spans="1:14" ht="15">
      <c r="A278" s="140"/>
      <c r="B278" s="217"/>
      <c r="C278" s="260" t="s">
        <v>544</v>
      </c>
      <c r="D278" s="260" t="s">
        <v>545</v>
      </c>
      <c r="E278" s="260" t="s">
        <v>546</v>
      </c>
      <c r="F278" s="261" t="s">
        <v>198</v>
      </c>
      <c r="G278" s="370"/>
      <c r="H278" s="372">
        <v>6948.4</v>
      </c>
      <c r="I278" s="374"/>
      <c r="J278" s="372">
        <v>6948.4</v>
      </c>
      <c r="K278" s="374"/>
      <c r="L278" s="372">
        <v>9909.2</v>
      </c>
      <c r="M278" s="374"/>
      <c r="N278" s="376">
        <v>12870</v>
      </c>
    </row>
    <row r="279" spans="1:14" ht="15">
      <c r="A279" s="140"/>
      <c r="B279" s="217"/>
      <c r="C279" s="260" t="s">
        <v>547</v>
      </c>
      <c r="D279" s="260" t="s">
        <v>503</v>
      </c>
      <c r="E279" s="260" t="s">
        <v>548</v>
      </c>
      <c r="F279" s="261" t="s">
        <v>198</v>
      </c>
      <c r="G279" s="370"/>
      <c r="H279" s="372">
        <v>200</v>
      </c>
      <c r="I279" s="374"/>
      <c r="J279" s="372">
        <v>200</v>
      </c>
      <c r="K279" s="374"/>
      <c r="L279" s="372">
        <v>250</v>
      </c>
      <c r="M279" s="374"/>
      <c r="N279" s="376">
        <v>300</v>
      </c>
    </row>
    <row r="280" spans="1:14" ht="15">
      <c r="A280" s="140"/>
      <c r="B280" s="217"/>
      <c r="C280" s="260" t="s">
        <v>549</v>
      </c>
      <c r="D280" s="260" t="s">
        <v>482</v>
      </c>
      <c r="E280" s="260" t="s">
        <v>485</v>
      </c>
      <c r="F280" s="261" t="s">
        <v>198</v>
      </c>
      <c r="G280" s="370"/>
      <c r="H280" s="372">
        <v>0</v>
      </c>
      <c r="I280" s="374"/>
      <c r="J280" s="372">
        <v>0</v>
      </c>
      <c r="K280" s="374"/>
      <c r="L280" s="372">
        <v>1540</v>
      </c>
      <c r="M280" s="374"/>
      <c r="N280" s="376">
        <v>3080</v>
      </c>
    </row>
    <row r="281" spans="1:14" ht="15">
      <c r="A281" s="140"/>
      <c r="B281" s="217"/>
      <c r="C281" s="260" t="s">
        <v>550</v>
      </c>
      <c r="D281" s="260" t="s">
        <v>551</v>
      </c>
      <c r="E281" s="260" t="s">
        <v>552</v>
      </c>
      <c r="F281" s="261" t="s">
        <v>198</v>
      </c>
      <c r="G281" s="370"/>
      <c r="H281" s="372">
        <v>1155.21</v>
      </c>
      <c r="I281" s="374"/>
      <c r="J281" s="372">
        <v>2689.84</v>
      </c>
      <c r="K281" s="374"/>
      <c r="L281" s="372">
        <v>4422.53</v>
      </c>
      <c r="M281" s="374"/>
      <c r="N281" s="376">
        <v>6155.21</v>
      </c>
    </row>
    <row r="282" spans="1:14" ht="15">
      <c r="A282" s="140"/>
      <c r="B282" s="217"/>
      <c r="C282" s="260" t="s">
        <v>553</v>
      </c>
      <c r="D282" s="260" t="s">
        <v>554</v>
      </c>
      <c r="E282" s="260" t="s">
        <v>555</v>
      </c>
      <c r="F282" s="261" t="s">
        <v>198</v>
      </c>
      <c r="G282" s="370"/>
      <c r="H282" s="372">
        <v>0</v>
      </c>
      <c r="I282" s="374"/>
      <c r="J282" s="372">
        <v>0</v>
      </c>
      <c r="K282" s="374"/>
      <c r="L282" s="372">
        <v>25</v>
      </c>
      <c r="M282" s="374"/>
      <c r="N282" s="376">
        <v>50</v>
      </c>
    </row>
    <row r="283" spans="1:14" ht="15">
      <c r="A283" s="140"/>
      <c r="B283" s="217"/>
      <c r="C283" s="260" t="s">
        <v>556</v>
      </c>
      <c r="D283" s="260" t="s">
        <v>478</v>
      </c>
      <c r="E283" s="260" t="s">
        <v>197</v>
      </c>
      <c r="F283" s="261" t="s">
        <v>198</v>
      </c>
      <c r="G283" s="370"/>
      <c r="H283" s="372">
        <v>0</v>
      </c>
      <c r="I283" s="374"/>
      <c r="J283" s="372">
        <v>0</v>
      </c>
      <c r="K283" s="374"/>
      <c r="L283" s="372">
        <v>100</v>
      </c>
      <c r="M283" s="374"/>
      <c r="N283" s="376">
        <v>200</v>
      </c>
    </row>
    <row r="284" spans="1:14" ht="15">
      <c r="A284" s="140"/>
      <c r="B284" s="217"/>
      <c r="C284" s="260" t="s">
        <v>557</v>
      </c>
      <c r="D284" s="260" t="s">
        <v>503</v>
      </c>
      <c r="E284" s="260" t="s">
        <v>197</v>
      </c>
      <c r="F284" s="261" t="s">
        <v>198</v>
      </c>
      <c r="G284" s="370"/>
      <c r="H284" s="372">
        <v>500</v>
      </c>
      <c r="I284" s="374"/>
      <c r="J284" s="372">
        <v>500</v>
      </c>
      <c r="K284" s="374"/>
      <c r="L284" s="372">
        <v>650</v>
      </c>
      <c r="M284" s="374"/>
      <c r="N284" s="376">
        <v>800</v>
      </c>
    </row>
    <row r="285" spans="1:14" ht="15">
      <c r="A285" s="140"/>
      <c r="B285" s="217"/>
      <c r="C285" s="260" t="s">
        <v>558</v>
      </c>
      <c r="D285" s="260" t="s">
        <v>551</v>
      </c>
      <c r="E285" s="260" t="s">
        <v>559</v>
      </c>
      <c r="F285" s="261" t="s">
        <v>198</v>
      </c>
      <c r="G285" s="370"/>
      <c r="H285" s="372">
        <v>1281</v>
      </c>
      <c r="I285" s="374"/>
      <c r="J285" s="372">
        <v>2867</v>
      </c>
      <c r="K285" s="374"/>
      <c r="L285" s="372">
        <v>10200.66</v>
      </c>
      <c r="M285" s="374"/>
      <c r="N285" s="376">
        <v>17534.32</v>
      </c>
    </row>
    <row r="286" spans="1:14" ht="15">
      <c r="A286" s="140"/>
      <c r="B286" s="217"/>
      <c r="C286" s="260" t="s">
        <v>560</v>
      </c>
      <c r="D286" s="260" t="s">
        <v>498</v>
      </c>
      <c r="E286" s="260" t="s">
        <v>518</v>
      </c>
      <c r="F286" s="261" t="s">
        <v>198</v>
      </c>
      <c r="G286" s="370"/>
      <c r="H286" s="372">
        <v>500</v>
      </c>
      <c r="I286" s="374"/>
      <c r="J286" s="372">
        <v>500</v>
      </c>
      <c r="K286" s="374"/>
      <c r="L286" s="372">
        <v>500</v>
      </c>
      <c r="M286" s="374"/>
      <c r="N286" s="376">
        <v>500</v>
      </c>
    </row>
    <row r="287" spans="1:14" ht="15">
      <c r="A287" s="140"/>
      <c r="B287" s="217"/>
      <c r="C287" s="260" t="s">
        <v>561</v>
      </c>
      <c r="D287" s="260" t="s">
        <v>562</v>
      </c>
      <c r="E287" s="260" t="s">
        <v>563</v>
      </c>
      <c r="F287" s="261" t="s">
        <v>198</v>
      </c>
      <c r="G287" s="370"/>
      <c r="H287" s="372">
        <v>13107.81</v>
      </c>
      <c r="I287" s="374"/>
      <c r="J287" s="372">
        <v>15088.2</v>
      </c>
      <c r="K287" s="374"/>
      <c r="L287" s="372">
        <v>18134.9</v>
      </c>
      <c r="M287" s="374"/>
      <c r="N287" s="376">
        <v>21181.6</v>
      </c>
    </row>
    <row r="288" spans="1:14" ht="15">
      <c r="A288" s="140"/>
      <c r="B288" s="217"/>
      <c r="C288" s="260" t="s">
        <v>564</v>
      </c>
      <c r="D288" s="260" t="s">
        <v>511</v>
      </c>
      <c r="E288" s="260" t="s">
        <v>197</v>
      </c>
      <c r="F288" s="261" t="s">
        <v>198</v>
      </c>
      <c r="G288" s="370"/>
      <c r="H288" s="372">
        <v>7154.9</v>
      </c>
      <c r="I288" s="374"/>
      <c r="J288" s="372">
        <v>24529.48</v>
      </c>
      <c r="K288" s="374"/>
      <c r="L288" s="372">
        <v>36996.33</v>
      </c>
      <c r="M288" s="374"/>
      <c r="N288" s="376">
        <v>49463.18</v>
      </c>
    </row>
    <row r="289" spans="1:14" ht="15">
      <c r="A289" s="140"/>
      <c r="B289" s="217"/>
      <c r="C289" s="260" t="s">
        <v>565</v>
      </c>
      <c r="D289" s="260" t="s">
        <v>478</v>
      </c>
      <c r="E289" s="260" t="s">
        <v>197</v>
      </c>
      <c r="F289" s="261" t="s">
        <v>198</v>
      </c>
      <c r="G289" s="370"/>
      <c r="H289" s="372">
        <v>0</v>
      </c>
      <c r="I289" s="374"/>
      <c r="J289" s="372">
        <v>169.58</v>
      </c>
      <c r="K289" s="374"/>
      <c r="L289" s="372">
        <v>1084.79</v>
      </c>
      <c r="M289" s="374"/>
      <c r="N289" s="376">
        <v>2000</v>
      </c>
    </row>
    <row r="290" spans="1:14" ht="15">
      <c r="A290" s="140"/>
      <c r="B290" s="217"/>
      <c r="C290" s="260" t="s">
        <v>566</v>
      </c>
      <c r="D290" s="260" t="s">
        <v>511</v>
      </c>
      <c r="E290" s="260" t="s">
        <v>567</v>
      </c>
      <c r="F290" s="261" t="s">
        <v>198</v>
      </c>
      <c r="G290" s="370"/>
      <c r="H290" s="372">
        <v>4459.1</v>
      </c>
      <c r="I290" s="374"/>
      <c r="J290" s="372">
        <v>4459.1</v>
      </c>
      <c r="K290" s="374"/>
      <c r="L290" s="372">
        <v>6729.55</v>
      </c>
      <c r="M290" s="374"/>
      <c r="N290" s="376">
        <v>9000</v>
      </c>
    </row>
    <row r="291" spans="1:14" ht="15">
      <c r="A291" s="140"/>
      <c r="B291" s="217"/>
      <c r="C291" s="260" t="s">
        <v>568</v>
      </c>
      <c r="D291" s="260" t="s">
        <v>511</v>
      </c>
      <c r="E291" s="260" t="s">
        <v>567</v>
      </c>
      <c r="F291" s="261" t="s">
        <v>198</v>
      </c>
      <c r="G291" s="370"/>
      <c r="H291" s="372">
        <v>9244.05</v>
      </c>
      <c r="I291" s="374"/>
      <c r="J291" s="372">
        <v>9244.05</v>
      </c>
      <c r="K291" s="374"/>
      <c r="L291" s="372">
        <v>18244.05</v>
      </c>
      <c r="M291" s="374"/>
      <c r="N291" s="376">
        <v>27244.05</v>
      </c>
    </row>
    <row r="292" spans="1:14" ht="15">
      <c r="A292" s="140"/>
      <c r="B292" s="217"/>
      <c r="C292" s="260" t="s">
        <v>569</v>
      </c>
      <c r="D292" s="260" t="s">
        <v>511</v>
      </c>
      <c r="E292" s="260" t="s">
        <v>567</v>
      </c>
      <c r="F292" s="261" t="s">
        <v>198</v>
      </c>
      <c r="G292" s="370"/>
      <c r="H292" s="372">
        <v>4342</v>
      </c>
      <c r="I292" s="374"/>
      <c r="J292" s="372">
        <v>14016.6</v>
      </c>
      <c r="K292" s="374"/>
      <c r="L292" s="372">
        <v>23643.3</v>
      </c>
      <c r="M292" s="374"/>
      <c r="N292" s="376">
        <v>33270</v>
      </c>
    </row>
    <row r="293" spans="1:14" ht="15">
      <c r="A293" s="140"/>
      <c r="B293" s="217"/>
      <c r="C293" s="260" t="s">
        <v>570</v>
      </c>
      <c r="D293" s="260" t="s">
        <v>571</v>
      </c>
      <c r="E293" s="260" t="s">
        <v>572</v>
      </c>
      <c r="F293" s="261" t="s">
        <v>198</v>
      </c>
      <c r="G293" s="370"/>
      <c r="H293" s="372">
        <v>0</v>
      </c>
      <c r="I293" s="374"/>
      <c r="J293" s="372">
        <v>5204</v>
      </c>
      <c r="K293" s="374"/>
      <c r="L293" s="372">
        <v>7852</v>
      </c>
      <c r="M293" s="374"/>
      <c r="N293" s="376">
        <v>10500</v>
      </c>
    </row>
    <row r="294" spans="1:14" ht="15">
      <c r="A294" s="140"/>
      <c r="B294" s="217"/>
      <c r="C294" s="260" t="s">
        <v>573</v>
      </c>
      <c r="D294" s="260" t="s">
        <v>498</v>
      </c>
      <c r="E294" s="260" t="s">
        <v>499</v>
      </c>
      <c r="F294" s="261" t="s">
        <v>198</v>
      </c>
      <c r="G294" s="370"/>
      <c r="H294" s="372">
        <v>1835.3</v>
      </c>
      <c r="I294" s="374"/>
      <c r="J294" s="372">
        <v>3420.71</v>
      </c>
      <c r="K294" s="374"/>
      <c r="L294" s="372">
        <v>7460.36</v>
      </c>
      <c r="M294" s="374"/>
      <c r="N294" s="376">
        <v>11500</v>
      </c>
    </row>
    <row r="295" spans="1:14" ht="15">
      <c r="A295" s="140"/>
      <c r="B295" s="217"/>
      <c r="C295" s="260" t="s">
        <v>574</v>
      </c>
      <c r="D295" s="260" t="s">
        <v>498</v>
      </c>
      <c r="E295" s="260" t="s">
        <v>527</v>
      </c>
      <c r="F295" s="261" t="s">
        <v>198</v>
      </c>
      <c r="G295" s="370"/>
      <c r="H295" s="372">
        <v>4450.17</v>
      </c>
      <c r="I295" s="374"/>
      <c r="J295" s="372">
        <v>7753.67</v>
      </c>
      <c r="K295" s="374"/>
      <c r="L295" s="372">
        <v>11889.75</v>
      </c>
      <c r="M295" s="374"/>
      <c r="N295" s="376">
        <v>16025.83</v>
      </c>
    </row>
    <row r="296" spans="1:14" ht="15">
      <c r="A296" s="140"/>
      <c r="B296" s="217"/>
      <c r="C296" s="260" t="s">
        <v>575</v>
      </c>
      <c r="D296" s="260" t="s">
        <v>498</v>
      </c>
      <c r="E296" s="260" t="s">
        <v>527</v>
      </c>
      <c r="F296" s="261" t="s">
        <v>198</v>
      </c>
      <c r="G296" s="370"/>
      <c r="H296" s="372">
        <v>823.86</v>
      </c>
      <c r="I296" s="374"/>
      <c r="J296" s="372">
        <v>1090.1</v>
      </c>
      <c r="K296" s="374"/>
      <c r="L296" s="372">
        <v>1577.36</v>
      </c>
      <c r="M296" s="374"/>
      <c r="N296" s="376">
        <v>2064.62</v>
      </c>
    </row>
    <row r="297" spans="1:14" ht="15">
      <c r="A297" s="140"/>
      <c r="B297" s="217"/>
      <c r="C297" s="260" t="s">
        <v>576</v>
      </c>
      <c r="D297" s="260" t="s">
        <v>511</v>
      </c>
      <c r="E297" s="260" t="s">
        <v>577</v>
      </c>
      <c r="F297" s="261" t="s">
        <v>198</v>
      </c>
      <c r="G297" s="370"/>
      <c r="H297" s="372">
        <v>11927.64</v>
      </c>
      <c r="I297" s="374"/>
      <c r="J297" s="372">
        <v>13684.44</v>
      </c>
      <c r="K297" s="374"/>
      <c r="L297" s="372">
        <v>14003.24</v>
      </c>
      <c r="M297" s="374"/>
      <c r="N297" s="376">
        <v>14322.04</v>
      </c>
    </row>
    <row r="298" spans="1:14" ht="15">
      <c r="A298" s="140"/>
      <c r="B298" s="217"/>
      <c r="C298" s="260" t="s">
        <v>578</v>
      </c>
      <c r="D298" s="260" t="s">
        <v>498</v>
      </c>
      <c r="E298" s="260" t="s">
        <v>525</v>
      </c>
      <c r="F298" s="261" t="s">
        <v>198</v>
      </c>
      <c r="G298" s="370"/>
      <c r="H298" s="372">
        <v>0</v>
      </c>
      <c r="I298" s="374"/>
      <c r="J298" s="372">
        <v>10.35</v>
      </c>
      <c r="K298" s="374"/>
      <c r="L298" s="372">
        <v>120.73</v>
      </c>
      <c r="M298" s="374"/>
      <c r="N298" s="376">
        <v>231.1</v>
      </c>
    </row>
    <row r="299" spans="1:14" ht="15">
      <c r="A299" s="140"/>
      <c r="B299" s="217"/>
      <c r="C299" s="260" t="s">
        <v>579</v>
      </c>
      <c r="D299" s="260" t="s">
        <v>498</v>
      </c>
      <c r="E299" s="260" t="s">
        <v>197</v>
      </c>
      <c r="F299" s="261" t="s">
        <v>198</v>
      </c>
      <c r="G299" s="370"/>
      <c r="H299" s="372">
        <v>831.9</v>
      </c>
      <c r="I299" s="374"/>
      <c r="J299" s="372">
        <v>1426.83</v>
      </c>
      <c r="K299" s="374"/>
      <c r="L299" s="372">
        <v>1819.63</v>
      </c>
      <c r="M299" s="374"/>
      <c r="N299" s="376">
        <v>2212.43</v>
      </c>
    </row>
    <row r="300" spans="1:14" ht="15">
      <c r="A300" s="140"/>
      <c r="B300" s="217"/>
      <c r="C300" s="260" t="s">
        <v>580</v>
      </c>
      <c r="D300" s="260" t="s">
        <v>541</v>
      </c>
      <c r="E300" s="260" t="s">
        <v>581</v>
      </c>
      <c r="F300" s="261" t="s">
        <v>198</v>
      </c>
      <c r="G300" s="370"/>
      <c r="H300" s="372">
        <v>567</v>
      </c>
      <c r="I300" s="374"/>
      <c r="J300" s="372">
        <v>567</v>
      </c>
      <c r="K300" s="374"/>
      <c r="L300" s="372">
        <v>1683.5</v>
      </c>
      <c r="M300" s="374"/>
      <c r="N300" s="376">
        <v>2800</v>
      </c>
    </row>
    <row r="301" spans="1:14" ht="15">
      <c r="A301" s="140"/>
      <c r="B301" s="217"/>
      <c r="C301" s="260" t="s">
        <v>582</v>
      </c>
      <c r="D301" s="260" t="s">
        <v>583</v>
      </c>
      <c r="E301" s="260" t="s">
        <v>584</v>
      </c>
      <c r="F301" s="261" t="s">
        <v>198</v>
      </c>
      <c r="G301" s="370"/>
      <c r="H301" s="372">
        <v>9816.18</v>
      </c>
      <c r="I301" s="374"/>
      <c r="J301" s="372">
        <v>20232.63</v>
      </c>
      <c r="K301" s="374"/>
      <c r="L301" s="372">
        <v>31028.85</v>
      </c>
      <c r="M301" s="374"/>
      <c r="N301" s="376">
        <v>41825.07</v>
      </c>
    </row>
    <row r="302" spans="1:14" ht="15">
      <c r="A302" s="140"/>
      <c r="B302" s="217"/>
      <c r="C302" s="260" t="s">
        <v>585</v>
      </c>
      <c r="D302" s="260" t="s">
        <v>583</v>
      </c>
      <c r="E302" s="260" t="s">
        <v>584</v>
      </c>
      <c r="F302" s="261" t="s">
        <v>198</v>
      </c>
      <c r="G302" s="370"/>
      <c r="H302" s="372">
        <v>4820.4</v>
      </c>
      <c r="I302" s="374"/>
      <c r="J302" s="372">
        <v>10011.6</v>
      </c>
      <c r="K302" s="374"/>
      <c r="L302" s="372">
        <v>17329.8</v>
      </c>
      <c r="M302" s="374"/>
      <c r="N302" s="376">
        <v>24648</v>
      </c>
    </row>
    <row r="303" spans="1:14" ht="15">
      <c r="A303" s="140"/>
      <c r="B303" s="217"/>
      <c r="C303" s="260" t="s">
        <v>586</v>
      </c>
      <c r="D303" s="260" t="s">
        <v>478</v>
      </c>
      <c r="E303" s="260" t="s">
        <v>197</v>
      </c>
      <c r="F303" s="261" t="s">
        <v>198</v>
      </c>
      <c r="G303" s="370"/>
      <c r="H303" s="372">
        <v>111</v>
      </c>
      <c r="I303" s="374"/>
      <c r="J303" s="372">
        <v>129</v>
      </c>
      <c r="K303" s="374"/>
      <c r="L303" s="372">
        <v>370</v>
      </c>
      <c r="M303" s="374"/>
      <c r="N303" s="376">
        <v>611</v>
      </c>
    </row>
    <row r="304" spans="1:14" ht="15">
      <c r="A304" s="140"/>
      <c r="B304" s="217"/>
      <c r="C304" s="260" t="s">
        <v>587</v>
      </c>
      <c r="D304" s="260" t="s">
        <v>588</v>
      </c>
      <c r="E304" s="260" t="s">
        <v>589</v>
      </c>
      <c r="F304" s="261" t="s">
        <v>198</v>
      </c>
      <c r="G304" s="370"/>
      <c r="H304" s="372">
        <v>4930.56</v>
      </c>
      <c r="I304" s="374"/>
      <c r="J304" s="372">
        <v>8039.12</v>
      </c>
      <c r="K304" s="374"/>
      <c r="L304" s="372">
        <v>20617.84</v>
      </c>
      <c r="M304" s="374"/>
      <c r="N304" s="376">
        <v>33196.55</v>
      </c>
    </row>
    <row r="305" spans="1:14" ht="15">
      <c r="A305" s="140"/>
      <c r="B305" s="217"/>
      <c r="C305" s="260" t="s">
        <v>590</v>
      </c>
      <c r="D305" s="260" t="s">
        <v>503</v>
      </c>
      <c r="E305" s="260" t="s">
        <v>197</v>
      </c>
      <c r="F305" s="261" t="s">
        <v>198</v>
      </c>
      <c r="G305" s="370"/>
      <c r="H305" s="372">
        <v>0</v>
      </c>
      <c r="I305" s="374"/>
      <c r="J305" s="372">
        <v>0</v>
      </c>
      <c r="K305" s="374"/>
      <c r="L305" s="372">
        <v>450</v>
      </c>
      <c r="M305" s="374"/>
      <c r="N305" s="376">
        <v>900</v>
      </c>
    </row>
    <row r="306" spans="1:14" ht="15">
      <c r="A306" s="140"/>
      <c r="B306" s="217"/>
      <c r="C306" s="260" t="s">
        <v>591</v>
      </c>
      <c r="D306" s="260" t="s">
        <v>588</v>
      </c>
      <c r="E306" s="260" t="s">
        <v>589</v>
      </c>
      <c r="F306" s="261" t="s">
        <v>198</v>
      </c>
      <c r="G306" s="370"/>
      <c r="H306" s="372">
        <v>0</v>
      </c>
      <c r="I306" s="374"/>
      <c r="J306" s="372">
        <v>0</v>
      </c>
      <c r="K306" s="374"/>
      <c r="L306" s="372">
        <v>1250</v>
      </c>
      <c r="M306" s="374"/>
      <c r="N306" s="376">
        <v>2500</v>
      </c>
    </row>
    <row r="307" spans="1:14" ht="15">
      <c r="A307" s="140"/>
      <c r="B307" s="217"/>
      <c r="C307" s="260" t="s">
        <v>592</v>
      </c>
      <c r="D307" s="260" t="s">
        <v>571</v>
      </c>
      <c r="E307" s="260" t="s">
        <v>572</v>
      </c>
      <c r="F307" s="261" t="s">
        <v>198</v>
      </c>
      <c r="G307" s="370"/>
      <c r="H307" s="372">
        <v>0</v>
      </c>
      <c r="I307" s="374"/>
      <c r="J307" s="372">
        <v>0</v>
      </c>
      <c r="K307" s="374"/>
      <c r="L307" s="372">
        <v>1000</v>
      </c>
      <c r="M307" s="374"/>
      <c r="N307" s="376">
        <v>2000</v>
      </c>
    </row>
    <row r="308" spans="1:14" ht="15">
      <c r="A308" s="140"/>
      <c r="B308" s="217"/>
      <c r="C308" s="260" t="s">
        <v>593</v>
      </c>
      <c r="D308" s="260" t="s">
        <v>571</v>
      </c>
      <c r="E308" s="260" t="s">
        <v>594</v>
      </c>
      <c r="F308" s="261" t="s">
        <v>198</v>
      </c>
      <c r="G308" s="370"/>
      <c r="H308" s="372">
        <v>0</v>
      </c>
      <c r="I308" s="374"/>
      <c r="J308" s="372">
        <v>6355.22</v>
      </c>
      <c r="K308" s="374"/>
      <c r="L308" s="372">
        <v>12623.32</v>
      </c>
      <c r="M308" s="374"/>
      <c r="N308" s="376">
        <v>18891.41</v>
      </c>
    </row>
    <row r="309" spans="1:14" ht="15">
      <c r="A309" s="140"/>
      <c r="B309" s="217"/>
      <c r="C309" s="260" t="s">
        <v>595</v>
      </c>
      <c r="D309" s="260" t="s">
        <v>554</v>
      </c>
      <c r="E309" s="260" t="s">
        <v>555</v>
      </c>
      <c r="F309" s="261" t="s">
        <v>198</v>
      </c>
      <c r="G309" s="370"/>
      <c r="H309" s="372">
        <v>0</v>
      </c>
      <c r="I309" s="374"/>
      <c r="J309" s="372">
        <v>0</v>
      </c>
      <c r="K309" s="374"/>
      <c r="L309" s="372">
        <v>25</v>
      </c>
      <c r="M309" s="374"/>
      <c r="N309" s="376">
        <v>50</v>
      </c>
    </row>
    <row r="310" spans="1:14" ht="15">
      <c r="A310" s="140"/>
      <c r="B310" s="217"/>
      <c r="C310" s="260" t="s">
        <v>596</v>
      </c>
      <c r="D310" s="260" t="s">
        <v>508</v>
      </c>
      <c r="E310" s="260" t="s">
        <v>509</v>
      </c>
      <c r="F310" s="261" t="s">
        <v>198</v>
      </c>
      <c r="G310" s="370"/>
      <c r="H310" s="372">
        <v>182</v>
      </c>
      <c r="I310" s="374"/>
      <c r="J310" s="372">
        <v>182</v>
      </c>
      <c r="K310" s="374"/>
      <c r="L310" s="372">
        <v>216</v>
      </c>
      <c r="M310" s="374"/>
      <c r="N310" s="376">
        <v>250</v>
      </c>
    </row>
    <row r="311" spans="1:14" ht="15">
      <c r="A311" s="140"/>
      <c r="B311" s="217"/>
      <c r="C311" s="260" t="s">
        <v>597</v>
      </c>
      <c r="D311" s="260" t="s">
        <v>498</v>
      </c>
      <c r="E311" s="260" t="s">
        <v>598</v>
      </c>
      <c r="F311" s="261" t="s">
        <v>198</v>
      </c>
      <c r="G311" s="370"/>
      <c r="H311" s="372">
        <v>200</v>
      </c>
      <c r="I311" s="374"/>
      <c r="J311" s="372">
        <v>200</v>
      </c>
      <c r="K311" s="374"/>
      <c r="L311" s="372">
        <v>200</v>
      </c>
      <c r="M311" s="374"/>
      <c r="N311" s="376">
        <v>200</v>
      </c>
    </row>
    <row r="312" spans="1:14" ht="15">
      <c r="A312" s="140"/>
      <c r="B312" s="217"/>
      <c r="C312" s="260" t="s">
        <v>599</v>
      </c>
      <c r="D312" s="260" t="s">
        <v>505</v>
      </c>
      <c r="E312" s="260" t="s">
        <v>197</v>
      </c>
      <c r="F312" s="261" t="s">
        <v>198</v>
      </c>
      <c r="G312" s="370"/>
      <c r="H312" s="372">
        <v>0</v>
      </c>
      <c r="I312" s="374"/>
      <c r="J312" s="372">
        <v>1067.5</v>
      </c>
      <c r="K312" s="374"/>
      <c r="L312" s="372">
        <v>2283.75</v>
      </c>
      <c r="M312" s="374"/>
      <c r="N312" s="376">
        <v>3500</v>
      </c>
    </row>
    <row r="313" spans="1:14" ht="15">
      <c r="A313" s="140"/>
      <c r="B313" s="217"/>
      <c r="C313" s="260" t="s">
        <v>600</v>
      </c>
      <c r="D313" s="260" t="s">
        <v>532</v>
      </c>
      <c r="E313" s="260" t="s">
        <v>601</v>
      </c>
      <c r="F313" s="261" t="s">
        <v>198</v>
      </c>
      <c r="G313" s="370"/>
      <c r="H313" s="372">
        <v>0</v>
      </c>
      <c r="I313" s="374"/>
      <c r="J313" s="372">
        <v>106.04</v>
      </c>
      <c r="K313" s="374"/>
      <c r="L313" s="372">
        <v>128.02</v>
      </c>
      <c r="M313" s="374"/>
      <c r="N313" s="376">
        <v>150</v>
      </c>
    </row>
    <row r="314" spans="1:14" ht="15">
      <c r="A314" s="140"/>
      <c r="B314" s="217"/>
      <c r="C314" s="260" t="s">
        <v>602</v>
      </c>
      <c r="D314" s="260" t="s">
        <v>541</v>
      </c>
      <c r="E314" s="260" t="s">
        <v>197</v>
      </c>
      <c r="F314" s="261" t="s">
        <v>198</v>
      </c>
      <c r="G314" s="370"/>
      <c r="H314" s="372">
        <v>455.96</v>
      </c>
      <c r="I314" s="374"/>
      <c r="J314" s="372">
        <v>889.41</v>
      </c>
      <c r="K314" s="374"/>
      <c r="L314" s="372">
        <v>2102.66</v>
      </c>
      <c r="M314" s="374"/>
      <c r="N314" s="376">
        <v>3315.9</v>
      </c>
    </row>
    <row r="315" spans="1:14" ht="15">
      <c r="A315" s="140"/>
      <c r="B315" s="217"/>
      <c r="C315" s="260" t="s">
        <v>603</v>
      </c>
      <c r="D315" s="260" t="s">
        <v>478</v>
      </c>
      <c r="E315" s="260" t="s">
        <v>197</v>
      </c>
      <c r="F315" s="261" t="s">
        <v>198</v>
      </c>
      <c r="G315" s="370"/>
      <c r="H315" s="372">
        <v>0</v>
      </c>
      <c r="I315" s="374"/>
      <c r="J315" s="372">
        <v>187.58</v>
      </c>
      <c r="K315" s="374"/>
      <c r="L315" s="372">
        <v>593.79</v>
      </c>
      <c r="M315" s="374"/>
      <c r="N315" s="376">
        <v>1000</v>
      </c>
    </row>
    <row r="316" spans="1:14" ht="15">
      <c r="A316" s="140"/>
      <c r="B316" s="217"/>
      <c r="C316" s="260" t="s">
        <v>604</v>
      </c>
      <c r="D316" s="260" t="s">
        <v>503</v>
      </c>
      <c r="E316" s="260" t="s">
        <v>197</v>
      </c>
      <c r="F316" s="261" t="s">
        <v>198</v>
      </c>
      <c r="G316" s="370"/>
      <c r="H316" s="372">
        <v>0</v>
      </c>
      <c r="I316" s="374"/>
      <c r="J316" s="372">
        <v>0</v>
      </c>
      <c r="K316" s="374"/>
      <c r="L316" s="372">
        <v>125</v>
      </c>
      <c r="M316" s="374"/>
      <c r="N316" s="376">
        <v>250</v>
      </c>
    </row>
    <row r="317" spans="1:14" ht="15">
      <c r="A317" s="140"/>
      <c r="B317" s="217"/>
      <c r="C317" s="260" t="s">
        <v>605</v>
      </c>
      <c r="D317" s="260" t="s">
        <v>532</v>
      </c>
      <c r="E317" s="260" t="s">
        <v>606</v>
      </c>
      <c r="F317" s="261" t="s">
        <v>198</v>
      </c>
      <c r="G317" s="370"/>
      <c r="H317" s="372">
        <v>2003.3</v>
      </c>
      <c r="I317" s="374"/>
      <c r="J317" s="372">
        <v>9217.17</v>
      </c>
      <c r="K317" s="374"/>
      <c r="L317" s="372">
        <v>12108.59</v>
      </c>
      <c r="M317" s="374"/>
      <c r="N317" s="376">
        <v>15000</v>
      </c>
    </row>
    <row r="318" spans="1:14" ht="15">
      <c r="A318" s="140"/>
      <c r="B318" s="217"/>
      <c r="C318" s="260" t="s">
        <v>607</v>
      </c>
      <c r="D318" s="260" t="s">
        <v>478</v>
      </c>
      <c r="E318" s="260" t="s">
        <v>608</v>
      </c>
      <c r="F318" s="261" t="s">
        <v>198</v>
      </c>
      <c r="G318" s="370"/>
      <c r="H318" s="372">
        <v>0</v>
      </c>
      <c r="I318" s="374"/>
      <c r="J318" s="372">
        <v>0</v>
      </c>
      <c r="K318" s="374"/>
      <c r="L318" s="372">
        <v>125</v>
      </c>
      <c r="M318" s="374"/>
      <c r="N318" s="376">
        <v>250</v>
      </c>
    </row>
    <row r="319" spans="1:14" ht="15">
      <c r="A319" s="140"/>
      <c r="B319" s="217"/>
      <c r="C319" s="260" t="s">
        <v>609</v>
      </c>
      <c r="D319" s="260" t="s">
        <v>551</v>
      </c>
      <c r="E319" s="260" t="s">
        <v>610</v>
      </c>
      <c r="F319" s="261" t="s">
        <v>198</v>
      </c>
      <c r="G319" s="370"/>
      <c r="H319" s="372">
        <v>3466.56</v>
      </c>
      <c r="I319" s="374"/>
      <c r="J319" s="372">
        <v>6933.12</v>
      </c>
      <c r="K319" s="374"/>
      <c r="L319" s="372">
        <v>11144.32</v>
      </c>
      <c r="M319" s="374"/>
      <c r="N319" s="376">
        <v>15355.52</v>
      </c>
    </row>
    <row r="320" spans="1:14" ht="15">
      <c r="A320" s="140"/>
      <c r="B320" s="217"/>
      <c r="C320" s="260" t="s">
        <v>611</v>
      </c>
      <c r="D320" s="260" t="s">
        <v>612</v>
      </c>
      <c r="E320" s="260" t="s">
        <v>613</v>
      </c>
      <c r="F320" s="261" t="s">
        <v>198</v>
      </c>
      <c r="G320" s="370"/>
      <c r="H320" s="372">
        <v>0</v>
      </c>
      <c r="I320" s="374"/>
      <c r="J320" s="372">
        <v>0</v>
      </c>
      <c r="K320" s="374"/>
      <c r="L320" s="372">
        <v>700</v>
      </c>
      <c r="M320" s="374"/>
      <c r="N320" s="376">
        <v>1400</v>
      </c>
    </row>
    <row r="321" spans="1:14" ht="15">
      <c r="A321" s="140"/>
      <c r="B321" s="217"/>
      <c r="C321" s="260" t="s">
        <v>614</v>
      </c>
      <c r="D321" s="260" t="s">
        <v>478</v>
      </c>
      <c r="E321" s="260" t="s">
        <v>615</v>
      </c>
      <c r="F321" s="261" t="s">
        <v>198</v>
      </c>
      <c r="G321" s="370"/>
      <c r="H321" s="372">
        <v>0</v>
      </c>
      <c r="I321" s="374"/>
      <c r="J321" s="372">
        <v>169.58</v>
      </c>
      <c r="K321" s="374"/>
      <c r="L321" s="372">
        <v>1334.79</v>
      </c>
      <c r="M321" s="374"/>
      <c r="N321" s="376">
        <v>2500</v>
      </c>
    </row>
    <row r="322" spans="1:14" ht="15">
      <c r="A322" s="140"/>
      <c r="B322" s="217"/>
      <c r="C322" s="260" t="s">
        <v>616</v>
      </c>
      <c r="D322" s="260" t="s">
        <v>478</v>
      </c>
      <c r="E322" s="260" t="s">
        <v>487</v>
      </c>
      <c r="F322" s="261" t="s">
        <v>198</v>
      </c>
      <c r="G322" s="370"/>
      <c r="H322" s="372">
        <v>1740.59</v>
      </c>
      <c r="I322" s="374"/>
      <c r="J322" s="372">
        <v>3209.05</v>
      </c>
      <c r="K322" s="374"/>
      <c r="L322" s="372">
        <v>4264.53</v>
      </c>
      <c r="M322" s="374"/>
      <c r="N322" s="376">
        <v>5320</v>
      </c>
    </row>
    <row r="323" spans="1:14" ht="15">
      <c r="A323" s="140"/>
      <c r="B323" s="217"/>
      <c r="C323" s="260" t="s">
        <v>617</v>
      </c>
      <c r="D323" s="260" t="s">
        <v>478</v>
      </c>
      <c r="E323" s="260" t="s">
        <v>197</v>
      </c>
      <c r="F323" s="261" t="s">
        <v>198</v>
      </c>
      <c r="G323" s="370"/>
      <c r="H323" s="372">
        <v>4394.58</v>
      </c>
      <c r="I323" s="374"/>
      <c r="J323" s="372">
        <v>6489.74</v>
      </c>
      <c r="K323" s="374"/>
      <c r="L323" s="372">
        <v>9664.68</v>
      </c>
      <c r="M323" s="374"/>
      <c r="N323" s="376">
        <v>12839.62</v>
      </c>
    </row>
    <row r="324" spans="1:14" ht="15">
      <c r="A324" s="140"/>
      <c r="B324" s="217"/>
      <c r="C324" s="260" t="s">
        <v>618</v>
      </c>
      <c r="D324" s="260" t="s">
        <v>503</v>
      </c>
      <c r="E324" s="260" t="s">
        <v>197</v>
      </c>
      <c r="F324" s="261" t="s">
        <v>198</v>
      </c>
      <c r="G324" s="370"/>
      <c r="H324" s="372">
        <v>0</v>
      </c>
      <c r="I324" s="374"/>
      <c r="J324" s="372">
        <v>0</v>
      </c>
      <c r="K324" s="374"/>
      <c r="L324" s="372">
        <v>300</v>
      </c>
      <c r="M324" s="374"/>
      <c r="N324" s="376">
        <v>600</v>
      </c>
    </row>
    <row r="325" spans="1:14" ht="15">
      <c r="A325" s="140"/>
      <c r="B325" s="217"/>
      <c r="C325" s="260" t="s">
        <v>619</v>
      </c>
      <c r="D325" s="260" t="s">
        <v>498</v>
      </c>
      <c r="E325" s="260" t="s">
        <v>518</v>
      </c>
      <c r="F325" s="261" t="s">
        <v>198</v>
      </c>
      <c r="G325" s="370"/>
      <c r="H325" s="372">
        <v>127.36</v>
      </c>
      <c r="I325" s="374"/>
      <c r="J325" s="372">
        <v>1261.35</v>
      </c>
      <c r="K325" s="374"/>
      <c r="L325" s="372">
        <v>1632.12</v>
      </c>
      <c r="M325" s="374"/>
      <c r="N325" s="376">
        <v>2002.89</v>
      </c>
    </row>
    <row r="326" spans="1:14" ht="15">
      <c r="A326" s="140"/>
      <c r="B326" s="217"/>
      <c r="C326" s="260" t="s">
        <v>620</v>
      </c>
      <c r="D326" s="260" t="s">
        <v>498</v>
      </c>
      <c r="E326" s="260" t="s">
        <v>598</v>
      </c>
      <c r="F326" s="261" t="s">
        <v>198</v>
      </c>
      <c r="G326" s="370"/>
      <c r="H326" s="372">
        <v>0</v>
      </c>
      <c r="I326" s="374"/>
      <c r="J326" s="372">
        <v>0</v>
      </c>
      <c r="K326" s="374"/>
      <c r="L326" s="372">
        <v>1000</v>
      </c>
      <c r="M326" s="374"/>
      <c r="N326" s="376">
        <v>2000</v>
      </c>
    </row>
    <row r="327" spans="1:14" ht="15">
      <c r="A327" s="140"/>
      <c r="B327" s="217"/>
      <c r="C327" s="260" t="s">
        <v>621</v>
      </c>
      <c r="D327" s="260" t="s">
        <v>511</v>
      </c>
      <c r="E327" s="260" t="s">
        <v>622</v>
      </c>
      <c r="F327" s="261" t="s">
        <v>198</v>
      </c>
      <c r="G327" s="370"/>
      <c r="H327" s="372">
        <v>499.99</v>
      </c>
      <c r="I327" s="374"/>
      <c r="J327" s="372">
        <v>499.99</v>
      </c>
      <c r="K327" s="374"/>
      <c r="L327" s="372">
        <v>749.99</v>
      </c>
      <c r="M327" s="374"/>
      <c r="N327" s="376">
        <v>999.99</v>
      </c>
    </row>
    <row r="328" spans="1:14" ht="15">
      <c r="A328" s="140"/>
      <c r="B328" s="217"/>
      <c r="C328" s="260" t="s">
        <v>623</v>
      </c>
      <c r="D328" s="260" t="s">
        <v>612</v>
      </c>
      <c r="E328" s="260" t="s">
        <v>613</v>
      </c>
      <c r="F328" s="261" t="s">
        <v>198</v>
      </c>
      <c r="G328" s="370"/>
      <c r="H328" s="372">
        <v>0</v>
      </c>
      <c r="I328" s="374"/>
      <c r="J328" s="372">
        <v>0</v>
      </c>
      <c r="K328" s="374"/>
      <c r="L328" s="372">
        <v>2500</v>
      </c>
      <c r="M328" s="374"/>
      <c r="N328" s="376">
        <v>5000</v>
      </c>
    </row>
    <row r="329" spans="1:14" ht="15">
      <c r="A329" s="140"/>
      <c r="B329" s="217"/>
      <c r="C329" s="260" t="s">
        <v>624</v>
      </c>
      <c r="D329" s="260" t="s">
        <v>505</v>
      </c>
      <c r="E329" s="260" t="s">
        <v>197</v>
      </c>
      <c r="F329" s="261" t="s">
        <v>198</v>
      </c>
      <c r="G329" s="370"/>
      <c r="H329" s="372">
        <v>0</v>
      </c>
      <c r="I329" s="374"/>
      <c r="J329" s="372">
        <v>0</v>
      </c>
      <c r="K329" s="374"/>
      <c r="L329" s="372">
        <v>1250</v>
      </c>
      <c r="M329" s="374"/>
      <c r="N329" s="376">
        <v>2500</v>
      </c>
    </row>
    <row r="330" spans="1:14" ht="15">
      <c r="A330" s="140"/>
      <c r="B330" s="217"/>
      <c r="C330" s="260" t="s">
        <v>625</v>
      </c>
      <c r="D330" s="260" t="s">
        <v>571</v>
      </c>
      <c r="E330" s="260" t="s">
        <v>594</v>
      </c>
      <c r="F330" s="261" t="s">
        <v>198</v>
      </c>
      <c r="G330" s="370"/>
      <c r="H330" s="372">
        <v>0</v>
      </c>
      <c r="I330" s="374"/>
      <c r="J330" s="372">
        <v>0</v>
      </c>
      <c r="K330" s="374"/>
      <c r="L330" s="372">
        <v>1000</v>
      </c>
      <c r="M330" s="374"/>
      <c r="N330" s="376">
        <v>2000</v>
      </c>
    </row>
    <row r="331" spans="1:14" ht="15">
      <c r="A331" s="140"/>
      <c r="B331" s="217"/>
      <c r="C331" s="260" t="s">
        <v>626</v>
      </c>
      <c r="D331" s="260" t="s">
        <v>541</v>
      </c>
      <c r="E331" s="260" t="s">
        <v>627</v>
      </c>
      <c r="F331" s="261" t="s">
        <v>198</v>
      </c>
      <c r="G331" s="370"/>
      <c r="H331" s="372">
        <v>4904.4</v>
      </c>
      <c r="I331" s="374"/>
      <c r="J331" s="372">
        <v>9808.8</v>
      </c>
      <c r="K331" s="374"/>
      <c r="L331" s="372">
        <v>14904.4</v>
      </c>
      <c r="M331" s="374"/>
      <c r="N331" s="376">
        <v>20000</v>
      </c>
    </row>
    <row r="332" spans="1:14" ht="15">
      <c r="A332" s="140"/>
      <c r="B332" s="217"/>
      <c r="C332" s="260" t="s">
        <v>628</v>
      </c>
      <c r="D332" s="260" t="s">
        <v>478</v>
      </c>
      <c r="E332" s="260" t="s">
        <v>197</v>
      </c>
      <c r="F332" s="261" t="s">
        <v>198</v>
      </c>
      <c r="G332" s="370"/>
      <c r="H332" s="372">
        <v>0</v>
      </c>
      <c r="I332" s="374"/>
      <c r="J332" s="372">
        <v>0</v>
      </c>
      <c r="K332" s="374"/>
      <c r="L332" s="372">
        <v>350</v>
      </c>
      <c r="M332" s="374"/>
      <c r="N332" s="376">
        <v>700</v>
      </c>
    </row>
    <row r="333" spans="1:14" ht="15">
      <c r="A333" s="140"/>
      <c r="B333" s="217"/>
      <c r="C333" s="260" t="s">
        <v>629</v>
      </c>
      <c r="D333" s="260" t="s">
        <v>511</v>
      </c>
      <c r="E333" s="260" t="s">
        <v>197</v>
      </c>
      <c r="F333" s="261" t="s">
        <v>198</v>
      </c>
      <c r="G333" s="370"/>
      <c r="H333" s="372">
        <v>0</v>
      </c>
      <c r="I333" s="374"/>
      <c r="J333" s="372">
        <v>0</v>
      </c>
      <c r="K333" s="374"/>
      <c r="L333" s="372">
        <v>250</v>
      </c>
      <c r="M333" s="374"/>
      <c r="N333" s="376">
        <v>500</v>
      </c>
    </row>
    <row r="334" spans="1:14" ht="15">
      <c r="A334" s="140"/>
      <c r="B334" s="217"/>
      <c r="C334" s="260" t="s">
        <v>630</v>
      </c>
      <c r="D334" s="260" t="s">
        <v>478</v>
      </c>
      <c r="E334" s="260" t="s">
        <v>197</v>
      </c>
      <c r="F334" s="261" t="s">
        <v>198</v>
      </c>
      <c r="G334" s="370"/>
      <c r="H334" s="372">
        <v>0</v>
      </c>
      <c r="I334" s="374"/>
      <c r="J334" s="372">
        <v>0</v>
      </c>
      <c r="K334" s="374"/>
      <c r="L334" s="372">
        <v>50</v>
      </c>
      <c r="M334" s="374"/>
      <c r="N334" s="376">
        <v>100</v>
      </c>
    </row>
    <row r="335" spans="1:14" ht="15">
      <c r="A335" s="140"/>
      <c r="B335" s="217"/>
      <c r="C335" s="260" t="s">
        <v>631</v>
      </c>
      <c r="D335" s="260" t="s">
        <v>478</v>
      </c>
      <c r="E335" s="260" t="s">
        <v>197</v>
      </c>
      <c r="F335" s="261" t="s">
        <v>198</v>
      </c>
      <c r="G335" s="370"/>
      <c r="H335" s="372">
        <v>0</v>
      </c>
      <c r="I335" s="374"/>
      <c r="J335" s="372">
        <v>0</v>
      </c>
      <c r="K335" s="374"/>
      <c r="L335" s="372">
        <v>250</v>
      </c>
      <c r="M335" s="374"/>
      <c r="N335" s="376">
        <v>500</v>
      </c>
    </row>
    <row r="336" spans="1:14" ht="15">
      <c r="A336" s="140"/>
      <c r="B336" s="217"/>
      <c r="C336" s="260" t="s">
        <v>632</v>
      </c>
      <c r="D336" s="260" t="s">
        <v>498</v>
      </c>
      <c r="E336" s="260" t="s">
        <v>499</v>
      </c>
      <c r="F336" s="261" t="s">
        <v>198</v>
      </c>
      <c r="G336" s="370"/>
      <c r="H336" s="372">
        <v>2991.12</v>
      </c>
      <c r="I336" s="374"/>
      <c r="J336" s="372">
        <v>5283.28</v>
      </c>
      <c r="K336" s="374"/>
      <c r="L336" s="372">
        <v>8159.58</v>
      </c>
      <c r="M336" s="374"/>
      <c r="N336" s="376">
        <v>11035.88</v>
      </c>
    </row>
    <row r="337" spans="1:14" ht="15">
      <c r="A337" s="140"/>
      <c r="B337" s="217"/>
      <c r="C337" s="260" t="s">
        <v>633</v>
      </c>
      <c r="D337" s="260" t="s">
        <v>498</v>
      </c>
      <c r="E337" s="260" t="s">
        <v>197</v>
      </c>
      <c r="F337" s="261" t="s">
        <v>198</v>
      </c>
      <c r="G337" s="370"/>
      <c r="H337" s="372">
        <v>283.52</v>
      </c>
      <c r="I337" s="374"/>
      <c r="J337" s="372">
        <v>567.04</v>
      </c>
      <c r="K337" s="374"/>
      <c r="L337" s="372">
        <v>1133.52</v>
      </c>
      <c r="M337" s="374"/>
      <c r="N337" s="376">
        <v>1700</v>
      </c>
    </row>
    <row r="338" spans="1:14" ht="15">
      <c r="A338" s="140"/>
      <c r="B338" s="217"/>
      <c r="C338" s="260" t="s">
        <v>634</v>
      </c>
      <c r="D338" s="260" t="s">
        <v>498</v>
      </c>
      <c r="E338" s="260" t="s">
        <v>527</v>
      </c>
      <c r="F338" s="261" t="s">
        <v>198</v>
      </c>
      <c r="G338" s="370"/>
      <c r="H338" s="372">
        <v>6486.43</v>
      </c>
      <c r="I338" s="374"/>
      <c r="J338" s="372">
        <v>10993.36</v>
      </c>
      <c r="K338" s="374"/>
      <c r="L338" s="372">
        <v>16269.13</v>
      </c>
      <c r="M338" s="374"/>
      <c r="N338" s="376">
        <v>21544.9</v>
      </c>
    </row>
    <row r="339" spans="1:14" ht="15">
      <c r="A339" s="140"/>
      <c r="B339" s="217"/>
      <c r="C339" s="260" t="s">
        <v>635</v>
      </c>
      <c r="D339" s="260" t="s">
        <v>511</v>
      </c>
      <c r="E339" s="260" t="s">
        <v>197</v>
      </c>
      <c r="F339" s="261" t="s">
        <v>198</v>
      </c>
      <c r="G339" s="370"/>
      <c r="H339" s="372">
        <v>0</v>
      </c>
      <c r="I339" s="374"/>
      <c r="J339" s="372">
        <v>0</v>
      </c>
      <c r="K339" s="374"/>
      <c r="L339" s="372">
        <v>750</v>
      </c>
      <c r="M339" s="374"/>
      <c r="N339" s="376">
        <v>1500</v>
      </c>
    </row>
    <row r="340" spans="1:14" ht="15">
      <c r="A340" s="140"/>
      <c r="B340" s="217"/>
      <c r="C340" s="260" t="s">
        <v>636</v>
      </c>
      <c r="D340" s="260" t="s">
        <v>511</v>
      </c>
      <c r="E340" s="260" t="s">
        <v>637</v>
      </c>
      <c r="F340" s="261" t="s">
        <v>198</v>
      </c>
      <c r="G340" s="370"/>
      <c r="H340" s="372">
        <v>732</v>
      </c>
      <c r="I340" s="374"/>
      <c r="J340" s="372">
        <v>732</v>
      </c>
      <c r="K340" s="374"/>
      <c r="L340" s="372">
        <v>1182</v>
      </c>
      <c r="M340" s="374"/>
      <c r="N340" s="376">
        <v>1632</v>
      </c>
    </row>
    <row r="341" spans="1:14" ht="15">
      <c r="A341" s="140"/>
      <c r="B341" s="217"/>
      <c r="C341" s="260" t="s">
        <v>638</v>
      </c>
      <c r="D341" s="260" t="s">
        <v>478</v>
      </c>
      <c r="E341" s="260" t="s">
        <v>197</v>
      </c>
      <c r="F341" s="261" t="s">
        <v>198</v>
      </c>
      <c r="G341" s="370"/>
      <c r="H341" s="372">
        <v>0</v>
      </c>
      <c r="I341" s="374"/>
      <c r="J341" s="372">
        <v>1522</v>
      </c>
      <c r="K341" s="374"/>
      <c r="L341" s="372">
        <v>1761</v>
      </c>
      <c r="M341" s="374"/>
      <c r="N341" s="376">
        <v>2000</v>
      </c>
    </row>
    <row r="342" spans="1:14" ht="15">
      <c r="A342" s="140"/>
      <c r="B342" s="217"/>
      <c r="C342" s="260" t="s">
        <v>639</v>
      </c>
      <c r="D342" s="260" t="s">
        <v>478</v>
      </c>
      <c r="E342" s="260" t="s">
        <v>496</v>
      </c>
      <c r="F342" s="261" t="s">
        <v>198</v>
      </c>
      <c r="G342" s="370"/>
      <c r="H342" s="372">
        <v>618.07</v>
      </c>
      <c r="I342" s="374"/>
      <c r="J342" s="372">
        <v>618.07</v>
      </c>
      <c r="K342" s="374"/>
      <c r="L342" s="372">
        <v>2850.31</v>
      </c>
      <c r="M342" s="374"/>
      <c r="N342" s="376">
        <v>5082.55</v>
      </c>
    </row>
    <row r="343" spans="1:14" ht="15">
      <c r="A343" s="140"/>
      <c r="B343" s="217"/>
      <c r="C343" s="260" t="s">
        <v>640</v>
      </c>
      <c r="D343" s="260" t="s">
        <v>511</v>
      </c>
      <c r="E343" s="260" t="s">
        <v>197</v>
      </c>
      <c r="F343" s="261" t="s">
        <v>198</v>
      </c>
      <c r="G343" s="370"/>
      <c r="H343" s="372">
        <v>744.2</v>
      </c>
      <c r="I343" s="374"/>
      <c r="J343" s="372">
        <v>744.2</v>
      </c>
      <c r="K343" s="374"/>
      <c r="L343" s="372">
        <v>751.4</v>
      </c>
      <c r="M343" s="374"/>
      <c r="N343" s="376">
        <v>758.6</v>
      </c>
    </row>
    <row r="344" spans="1:14" ht="15">
      <c r="A344" s="140"/>
      <c r="B344" s="217"/>
      <c r="C344" s="260" t="s">
        <v>641</v>
      </c>
      <c r="D344" s="260" t="s">
        <v>498</v>
      </c>
      <c r="E344" s="260" t="s">
        <v>197</v>
      </c>
      <c r="F344" s="261" t="s">
        <v>198</v>
      </c>
      <c r="G344" s="370"/>
      <c r="H344" s="372">
        <v>134.2</v>
      </c>
      <c r="I344" s="374"/>
      <c r="J344" s="372">
        <v>268.4</v>
      </c>
      <c r="K344" s="374"/>
      <c r="L344" s="372">
        <v>834.2</v>
      </c>
      <c r="M344" s="374"/>
      <c r="N344" s="376">
        <v>1400</v>
      </c>
    </row>
    <row r="345" spans="1:14" ht="15">
      <c r="A345" s="140"/>
      <c r="B345" s="217"/>
      <c r="C345" s="260" t="s">
        <v>642</v>
      </c>
      <c r="D345" s="260" t="s">
        <v>498</v>
      </c>
      <c r="E345" s="260" t="s">
        <v>499</v>
      </c>
      <c r="F345" s="261" t="s">
        <v>198</v>
      </c>
      <c r="G345" s="370"/>
      <c r="H345" s="372">
        <v>2477.29</v>
      </c>
      <c r="I345" s="374"/>
      <c r="J345" s="372">
        <v>4257.47</v>
      </c>
      <c r="K345" s="374"/>
      <c r="L345" s="372">
        <v>6928.97</v>
      </c>
      <c r="M345" s="374"/>
      <c r="N345" s="376">
        <v>9600.46</v>
      </c>
    </row>
    <row r="346" spans="1:14" ht="15">
      <c r="A346" s="140"/>
      <c r="B346" s="217"/>
      <c r="C346" s="260" t="s">
        <v>643</v>
      </c>
      <c r="D346" s="260" t="s">
        <v>498</v>
      </c>
      <c r="E346" s="260" t="s">
        <v>527</v>
      </c>
      <c r="F346" s="261" t="s">
        <v>198</v>
      </c>
      <c r="G346" s="370"/>
      <c r="H346" s="372">
        <v>8099.3</v>
      </c>
      <c r="I346" s="374"/>
      <c r="J346" s="372">
        <v>14068.55</v>
      </c>
      <c r="K346" s="374"/>
      <c r="L346" s="372">
        <v>17260.15</v>
      </c>
      <c r="M346" s="374"/>
      <c r="N346" s="376">
        <v>20451.75</v>
      </c>
    </row>
    <row r="347" spans="1:14" ht="15">
      <c r="A347" s="140"/>
      <c r="B347" s="217"/>
      <c r="C347" s="260" t="s">
        <v>644</v>
      </c>
      <c r="D347" s="260" t="s">
        <v>511</v>
      </c>
      <c r="E347" s="260" t="s">
        <v>197</v>
      </c>
      <c r="F347" s="261" t="s">
        <v>198</v>
      </c>
      <c r="G347" s="370"/>
      <c r="H347" s="372">
        <v>732</v>
      </c>
      <c r="I347" s="374"/>
      <c r="J347" s="372">
        <v>732</v>
      </c>
      <c r="K347" s="374"/>
      <c r="L347" s="372">
        <v>1232</v>
      </c>
      <c r="M347" s="374"/>
      <c r="N347" s="376">
        <v>1732</v>
      </c>
    </row>
    <row r="348" spans="1:14" ht="15">
      <c r="A348" s="140"/>
      <c r="B348" s="217"/>
      <c r="C348" s="260" t="s">
        <v>645</v>
      </c>
      <c r="D348" s="260" t="s">
        <v>478</v>
      </c>
      <c r="E348" s="260" t="s">
        <v>197</v>
      </c>
      <c r="F348" s="261" t="s">
        <v>198</v>
      </c>
      <c r="G348" s="370"/>
      <c r="H348" s="372">
        <v>800.32</v>
      </c>
      <c r="I348" s="374"/>
      <c r="J348" s="372">
        <v>800.32</v>
      </c>
      <c r="K348" s="374"/>
      <c r="L348" s="372">
        <v>1089.28</v>
      </c>
      <c r="M348" s="374"/>
      <c r="N348" s="376">
        <v>1378.24</v>
      </c>
    </row>
    <row r="349" spans="1:14" ht="15">
      <c r="A349" s="140"/>
      <c r="B349" s="217"/>
      <c r="C349" s="260" t="s">
        <v>646</v>
      </c>
      <c r="D349" s="260" t="s">
        <v>478</v>
      </c>
      <c r="E349" s="260" t="s">
        <v>487</v>
      </c>
      <c r="F349" s="261" t="s">
        <v>198</v>
      </c>
      <c r="G349" s="370"/>
      <c r="H349" s="372">
        <v>9921.31</v>
      </c>
      <c r="I349" s="374"/>
      <c r="J349" s="372">
        <v>12891.41</v>
      </c>
      <c r="K349" s="374"/>
      <c r="L349" s="372">
        <v>13945.71</v>
      </c>
      <c r="M349" s="374"/>
      <c r="N349" s="376">
        <v>15000</v>
      </c>
    </row>
    <row r="350" spans="1:14" ht="15">
      <c r="A350" s="140"/>
      <c r="B350" s="217"/>
      <c r="C350" s="260" t="s">
        <v>647</v>
      </c>
      <c r="D350" s="260" t="s">
        <v>498</v>
      </c>
      <c r="E350" s="260" t="s">
        <v>197</v>
      </c>
      <c r="F350" s="261" t="s">
        <v>198</v>
      </c>
      <c r="G350" s="370"/>
      <c r="H350" s="372">
        <v>226.92</v>
      </c>
      <c r="I350" s="374"/>
      <c r="J350" s="372">
        <v>453.84</v>
      </c>
      <c r="K350" s="374"/>
      <c r="L350" s="372">
        <v>1076.92</v>
      </c>
      <c r="M350" s="374"/>
      <c r="N350" s="376">
        <v>1700</v>
      </c>
    </row>
    <row r="351" spans="1:14" ht="15">
      <c r="A351" s="140"/>
      <c r="B351" s="217"/>
      <c r="C351" s="260" t="s">
        <v>648</v>
      </c>
      <c r="D351" s="260" t="s">
        <v>498</v>
      </c>
      <c r="E351" s="260" t="s">
        <v>499</v>
      </c>
      <c r="F351" s="261" t="s">
        <v>198</v>
      </c>
      <c r="G351" s="370"/>
      <c r="H351" s="372">
        <v>2142.96</v>
      </c>
      <c r="I351" s="374"/>
      <c r="J351" s="372">
        <v>5547.05</v>
      </c>
      <c r="K351" s="374"/>
      <c r="L351" s="372">
        <v>9389.56</v>
      </c>
      <c r="M351" s="374"/>
      <c r="N351" s="376">
        <v>13232.06</v>
      </c>
    </row>
    <row r="352" spans="1:14" ht="15">
      <c r="A352" s="140"/>
      <c r="B352" s="217"/>
      <c r="C352" s="260" t="s">
        <v>649</v>
      </c>
      <c r="D352" s="260" t="s">
        <v>511</v>
      </c>
      <c r="E352" s="260" t="s">
        <v>197</v>
      </c>
      <c r="F352" s="261" t="s">
        <v>198</v>
      </c>
      <c r="G352" s="370"/>
      <c r="H352" s="372">
        <v>0</v>
      </c>
      <c r="I352" s="374"/>
      <c r="J352" s="372">
        <v>0</v>
      </c>
      <c r="K352" s="374"/>
      <c r="L352" s="372">
        <v>250</v>
      </c>
      <c r="M352" s="374"/>
      <c r="N352" s="376">
        <v>500</v>
      </c>
    </row>
    <row r="353" spans="1:14" ht="15">
      <c r="A353" s="140"/>
      <c r="B353" s="217"/>
      <c r="C353" s="260" t="s">
        <v>650</v>
      </c>
      <c r="D353" s="260" t="s">
        <v>511</v>
      </c>
      <c r="E353" s="260" t="s">
        <v>637</v>
      </c>
      <c r="F353" s="261" t="s">
        <v>198</v>
      </c>
      <c r="G353" s="370"/>
      <c r="H353" s="372">
        <v>1575.04</v>
      </c>
      <c r="I353" s="374"/>
      <c r="J353" s="372">
        <v>2192.38</v>
      </c>
      <c r="K353" s="374"/>
      <c r="L353" s="372">
        <v>3027.93</v>
      </c>
      <c r="M353" s="374"/>
      <c r="N353" s="376">
        <v>3863.48</v>
      </c>
    </row>
    <row r="354" spans="1:14" ht="15">
      <c r="A354" s="140"/>
      <c r="B354" s="217"/>
      <c r="C354" s="260" t="s">
        <v>651</v>
      </c>
      <c r="D354" s="260" t="s">
        <v>478</v>
      </c>
      <c r="E354" s="260" t="s">
        <v>487</v>
      </c>
      <c r="F354" s="261" t="s">
        <v>198</v>
      </c>
      <c r="G354" s="370"/>
      <c r="H354" s="372">
        <v>4222.81</v>
      </c>
      <c r="I354" s="374"/>
      <c r="J354" s="372">
        <v>5495.67</v>
      </c>
      <c r="K354" s="374"/>
      <c r="L354" s="372">
        <v>6814.25</v>
      </c>
      <c r="M354" s="374"/>
      <c r="N354" s="376">
        <v>8132.82</v>
      </c>
    </row>
    <row r="355" spans="1:14" ht="15">
      <c r="A355" s="140"/>
      <c r="B355" s="217"/>
      <c r="C355" s="260" t="s">
        <v>652</v>
      </c>
      <c r="D355" s="260" t="s">
        <v>478</v>
      </c>
      <c r="E355" s="260" t="s">
        <v>197</v>
      </c>
      <c r="F355" s="261" t="s">
        <v>198</v>
      </c>
      <c r="G355" s="370"/>
      <c r="H355" s="372">
        <v>0</v>
      </c>
      <c r="I355" s="374"/>
      <c r="J355" s="372">
        <v>0</v>
      </c>
      <c r="K355" s="374"/>
      <c r="L355" s="372">
        <v>250</v>
      </c>
      <c r="M355" s="374"/>
      <c r="N355" s="376">
        <v>500</v>
      </c>
    </row>
    <row r="356" spans="1:14" ht="15">
      <c r="A356" s="140"/>
      <c r="B356" s="217"/>
      <c r="C356" s="260" t="s">
        <v>653</v>
      </c>
      <c r="D356" s="260" t="s">
        <v>612</v>
      </c>
      <c r="E356" s="260" t="s">
        <v>197</v>
      </c>
      <c r="F356" s="261" t="s">
        <v>198</v>
      </c>
      <c r="G356" s="370"/>
      <c r="H356" s="372">
        <v>0</v>
      </c>
      <c r="I356" s="374"/>
      <c r="J356" s="372">
        <v>2043.71</v>
      </c>
      <c r="K356" s="374"/>
      <c r="L356" s="372">
        <v>7021.86</v>
      </c>
      <c r="M356" s="374"/>
      <c r="N356" s="376">
        <v>12000</v>
      </c>
    </row>
    <row r="357" spans="1:14" ht="15">
      <c r="A357" s="140"/>
      <c r="B357" s="217"/>
      <c r="C357" s="260" t="s">
        <v>654</v>
      </c>
      <c r="D357" s="260" t="s">
        <v>612</v>
      </c>
      <c r="E357" s="260" t="s">
        <v>655</v>
      </c>
      <c r="F357" s="261" t="s">
        <v>198</v>
      </c>
      <c r="G357" s="370"/>
      <c r="H357" s="372">
        <v>29087.98</v>
      </c>
      <c r="I357" s="374"/>
      <c r="J357" s="372">
        <v>59034.02</v>
      </c>
      <c r="K357" s="374"/>
      <c r="L357" s="372">
        <v>115601.45</v>
      </c>
      <c r="M357" s="374"/>
      <c r="N357" s="376">
        <v>172168.88</v>
      </c>
    </row>
    <row r="358" spans="1:14" ht="15">
      <c r="A358" s="140"/>
      <c r="B358" s="217"/>
      <c r="C358" s="260" t="s">
        <v>656</v>
      </c>
      <c r="D358" s="260" t="s">
        <v>511</v>
      </c>
      <c r="E358" s="260" t="s">
        <v>197</v>
      </c>
      <c r="F358" s="261" t="s">
        <v>198</v>
      </c>
      <c r="G358" s="370"/>
      <c r="H358" s="372">
        <v>0</v>
      </c>
      <c r="I358" s="374"/>
      <c r="J358" s="372">
        <v>0</v>
      </c>
      <c r="K358" s="374"/>
      <c r="L358" s="372">
        <v>1250</v>
      </c>
      <c r="M358" s="374"/>
      <c r="N358" s="376">
        <v>2500</v>
      </c>
    </row>
    <row r="359" spans="1:14" ht="15">
      <c r="A359" s="140"/>
      <c r="B359" s="217"/>
      <c r="C359" s="260" t="s">
        <v>657</v>
      </c>
      <c r="D359" s="260" t="s">
        <v>498</v>
      </c>
      <c r="E359" s="260" t="s">
        <v>197</v>
      </c>
      <c r="F359" s="261" t="s">
        <v>198</v>
      </c>
      <c r="G359" s="370"/>
      <c r="H359" s="372">
        <v>511.18</v>
      </c>
      <c r="I359" s="374"/>
      <c r="J359" s="372">
        <v>1022.36</v>
      </c>
      <c r="K359" s="374"/>
      <c r="L359" s="372">
        <v>2061.18</v>
      </c>
      <c r="M359" s="374"/>
      <c r="N359" s="376">
        <v>3100</v>
      </c>
    </row>
    <row r="360" spans="1:14" ht="15">
      <c r="A360" s="140"/>
      <c r="B360" s="217"/>
      <c r="C360" s="260" t="s">
        <v>658</v>
      </c>
      <c r="D360" s="260" t="s">
        <v>612</v>
      </c>
      <c r="E360" s="260" t="s">
        <v>197</v>
      </c>
      <c r="F360" s="261" t="s">
        <v>198</v>
      </c>
      <c r="G360" s="370"/>
      <c r="H360" s="372">
        <v>1449</v>
      </c>
      <c r="I360" s="374"/>
      <c r="J360" s="372">
        <v>2646</v>
      </c>
      <c r="K360" s="374"/>
      <c r="L360" s="372">
        <v>4469.57</v>
      </c>
      <c r="M360" s="374"/>
      <c r="N360" s="376">
        <v>6293.14</v>
      </c>
    </row>
    <row r="361" spans="1:14" ht="15">
      <c r="A361" s="140"/>
      <c r="B361" s="217"/>
      <c r="C361" s="260" t="s">
        <v>659</v>
      </c>
      <c r="D361" s="260" t="s">
        <v>478</v>
      </c>
      <c r="E361" s="260" t="s">
        <v>496</v>
      </c>
      <c r="F361" s="261" t="s">
        <v>198</v>
      </c>
      <c r="G361" s="370"/>
      <c r="H361" s="372">
        <v>0</v>
      </c>
      <c r="I361" s="374"/>
      <c r="J361" s="372">
        <v>0</v>
      </c>
      <c r="K361" s="374"/>
      <c r="L361" s="372">
        <v>1025.5</v>
      </c>
      <c r="M361" s="374"/>
      <c r="N361" s="376">
        <v>2051</v>
      </c>
    </row>
    <row r="362" spans="1:14" ht="15">
      <c r="A362" s="140"/>
      <c r="B362" s="217"/>
      <c r="C362" s="260" t="s">
        <v>660</v>
      </c>
      <c r="D362" s="260" t="s">
        <v>478</v>
      </c>
      <c r="E362" s="260" t="s">
        <v>496</v>
      </c>
      <c r="F362" s="261" t="s">
        <v>198</v>
      </c>
      <c r="G362" s="370"/>
      <c r="H362" s="372">
        <v>7681.74</v>
      </c>
      <c r="I362" s="374"/>
      <c r="J362" s="372">
        <v>12550.06</v>
      </c>
      <c r="K362" s="374"/>
      <c r="L362" s="372">
        <v>12550.06</v>
      </c>
      <c r="M362" s="374"/>
      <c r="N362" s="376">
        <v>12550.06</v>
      </c>
    </row>
    <row r="363" spans="1:14" ht="15">
      <c r="A363" s="140"/>
      <c r="B363" s="217"/>
      <c r="C363" s="260" t="s">
        <v>661</v>
      </c>
      <c r="D363" s="260" t="s">
        <v>478</v>
      </c>
      <c r="E363" s="260" t="s">
        <v>197</v>
      </c>
      <c r="F363" s="261" t="s">
        <v>198</v>
      </c>
      <c r="G363" s="370"/>
      <c r="H363" s="372">
        <v>644.16</v>
      </c>
      <c r="I363" s="374"/>
      <c r="J363" s="372">
        <v>644.16</v>
      </c>
      <c r="K363" s="374"/>
      <c r="L363" s="372">
        <v>1421.58</v>
      </c>
      <c r="M363" s="374"/>
      <c r="N363" s="376">
        <v>2199</v>
      </c>
    </row>
    <row r="364" spans="1:14" ht="15">
      <c r="A364" s="140"/>
      <c r="B364" s="217"/>
      <c r="C364" s="260" t="s">
        <v>662</v>
      </c>
      <c r="D364" s="260" t="s">
        <v>498</v>
      </c>
      <c r="E364" s="260" t="s">
        <v>501</v>
      </c>
      <c r="F364" s="261" t="s">
        <v>198</v>
      </c>
      <c r="G364" s="370"/>
      <c r="H364" s="372">
        <v>80.52</v>
      </c>
      <c r="I364" s="374"/>
      <c r="J364" s="372">
        <v>161.04</v>
      </c>
      <c r="K364" s="374"/>
      <c r="L364" s="372">
        <v>380.52</v>
      </c>
      <c r="M364" s="374"/>
      <c r="N364" s="376">
        <v>600</v>
      </c>
    </row>
    <row r="365" spans="1:14" ht="15">
      <c r="A365" s="140"/>
      <c r="B365" s="217"/>
      <c r="C365" s="260" t="s">
        <v>663</v>
      </c>
      <c r="D365" s="260" t="s">
        <v>498</v>
      </c>
      <c r="E365" s="260" t="s">
        <v>527</v>
      </c>
      <c r="F365" s="261" t="s">
        <v>198</v>
      </c>
      <c r="G365" s="370"/>
      <c r="H365" s="372">
        <v>3470.32</v>
      </c>
      <c r="I365" s="374"/>
      <c r="J365" s="372">
        <v>5171.04</v>
      </c>
      <c r="K365" s="374"/>
      <c r="L365" s="372">
        <v>7430.28</v>
      </c>
      <c r="M365" s="374"/>
      <c r="N365" s="376">
        <v>9689.52</v>
      </c>
    </row>
    <row r="366" spans="1:14" ht="15">
      <c r="A366" s="140"/>
      <c r="B366" s="217"/>
      <c r="C366" s="260" t="s">
        <v>664</v>
      </c>
      <c r="D366" s="260" t="s">
        <v>498</v>
      </c>
      <c r="E366" s="260" t="s">
        <v>499</v>
      </c>
      <c r="F366" s="261" t="s">
        <v>198</v>
      </c>
      <c r="G366" s="370"/>
      <c r="H366" s="372">
        <v>0</v>
      </c>
      <c r="I366" s="374"/>
      <c r="J366" s="372">
        <v>0</v>
      </c>
      <c r="K366" s="374"/>
      <c r="L366" s="372">
        <v>500</v>
      </c>
      <c r="M366" s="374"/>
      <c r="N366" s="376">
        <v>1000</v>
      </c>
    </row>
    <row r="367" spans="1:14" ht="15">
      <c r="A367" s="140"/>
      <c r="B367" s="217"/>
      <c r="C367" s="260" t="s">
        <v>665</v>
      </c>
      <c r="D367" s="260" t="s">
        <v>532</v>
      </c>
      <c r="E367" s="260" t="s">
        <v>601</v>
      </c>
      <c r="F367" s="261" t="s">
        <v>198</v>
      </c>
      <c r="G367" s="370"/>
      <c r="H367" s="372">
        <v>0</v>
      </c>
      <c r="I367" s="374"/>
      <c r="J367" s="372">
        <v>0</v>
      </c>
      <c r="K367" s="374"/>
      <c r="L367" s="372">
        <v>225</v>
      </c>
      <c r="M367" s="374"/>
      <c r="N367" s="376">
        <v>450</v>
      </c>
    </row>
    <row r="368" spans="1:14" ht="15">
      <c r="A368" s="140"/>
      <c r="B368" s="217"/>
      <c r="C368" s="260" t="s">
        <v>666</v>
      </c>
      <c r="D368" s="260" t="s">
        <v>498</v>
      </c>
      <c r="E368" s="260" t="s">
        <v>499</v>
      </c>
      <c r="F368" s="261" t="s">
        <v>198</v>
      </c>
      <c r="G368" s="370"/>
      <c r="H368" s="372">
        <v>26.15</v>
      </c>
      <c r="I368" s="374"/>
      <c r="J368" s="372">
        <v>191.14</v>
      </c>
      <c r="K368" s="374"/>
      <c r="L368" s="372">
        <v>495.57</v>
      </c>
      <c r="M368" s="374"/>
      <c r="N368" s="376">
        <v>800</v>
      </c>
    </row>
    <row r="369" spans="1:14" ht="15">
      <c r="A369" s="140"/>
      <c r="B369" s="217"/>
      <c r="C369" s="260" t="s">
        <v>667</v>
      </c>
      <c r="D369" s="260" t="s">
        <v>478</v>
      </c>
      <c r="E369" s="260" t="s">
        <v>496</v>
      </c>
      <c r="F369" s="261" t="s">
        <v>198</v>
      </c>
      <c r="G369" s="370"/>
      <c r="H369" s="372">
        <v>0</v>
      </c>
      <c r="I369" s="374"/>
      <c r="J369" s="372">
        <v>48.4</v>
      </c>
      <c r="K369" s="374"/>
      <c r="L369" s="372">
        <v>1024.2</v>
      </c>
      <c r="M369" s="374"/>
      <c r="N369" s="376">
        <v>2000</v>
      </c>
    </row>
    <row r="370" spans="1:14" ht="15">
      <c r="A370" s="140"/>
      <c r="B370" s="217"/>
      <c r="C370" s="260" t="s">
        <v>668</v>
      </c>
      <c r="D370" s="260" t="s">
        <v>478</v>
      </c>
      <c r="E370" s="260" t="s">
        <v>197</v>
      </c>
      <c r="F370" s="261" t="s">
        <v>198</v>
      </c>
      <c r="G370" s="370"/>
      <c r="H370" s="372">
        <v>0</v>
      </c>
      <c r="I370" s="374"/>
      <c r="J370" s="372">
        <v>0</v>
      </c>
      <c r="K370" s="374"/>
      <c r="L370" s="372">
        <v>634</v>
      </c>
      <c r="M370" s="374"/>
      <c r="N370" s="376">
        <v>1268</v>
      </c>
    </row>
    <row r="371" spans="1:14" ht="15">
      <c r="A371" s="140"/>
      <c r="B371" s="217"/>
      <c r="C371" s="260" t="s">
        <v>669</v>
      </c>
      <c r="D371" s="260" t="s">
        <v>670</v>
      </c>
      <c r="E371" s="260" t="s">
        <v>671</v>
      </c>
      <c r="F371" s="261" t="s">
        <v>198</v>
      </c>
      <c r="G371" s="370"/>
      <c r="H371" s="372">
        <v>0</v>
      </c>
      <c r="I371" s="374"/>
      <c r="J371" s="372">
        <v>0</v>
      </c>
      <c r="K371" s="374"/>
      <c r="L371" s="372">
        <v>366</v>
      </c>
      <c r="M371" s="374"/>
      <c r="N371" s="376">
        <v>732</v>
      </c>
    </row>
    <row r="372" spans="1:14" ht="15">
      <c r="A372" s="140"/>
      <c r="B372" s="217"/>
      <c r="C372" s="260" t="s">
        <v>672</v>
      </c>
      <c r="D372" s="260" t="s">
        <v>554</v>
      </c>
      <c r="E372" s="260" t="s">
        <v>673</v>
      </c>
      <c r="F372" s="261" t="s">
        <v>198</v>
      </c>
      <c r="G372" s="370"/>
      <c r="H372" s="372">
        <v>0</v>
      </c>
      <c r="I372" s="374"/>
      <c r="J372" s="372">
        <v>0</v>
      </c>
      <c r="K372" s="374"/>
      <c r="L372" s="372">
        <v>750</v>
      </c>
      <c r="M372" s="374"/>
      <c r="N372" s="376">
        <v>1500</v>
      </c>
    </row>
    <row r="373" spans="1:14" ht="15">
      <c r="A373" s="140"/>
      <c r="B373" s="217"/>
      <c r="C373" s="260" t="s">
        <v>674</v>
      </c>
      <c r="D373" s="260" t="s">
        <v>675</v>
      </c>
      <c r="E373" s="260" t="s">
        <v>676</v>
      </c>
      <c r="F373" s="261" t="s">
        <v>198</v>
      </c>
      <c r="G373" s="370"/>
      <c r="H373" s="372">
        <v>0</v>
      </c>
      <c r="I373" s="374"/>
      <c r="J373" s="372">
        <v>0</v>
      </c>
      <c r="K373" s="374"/>
      <c r="L373" s="372">
        <v>50</v>
      </c>
      <c r="M373" s="374"/>
      <c r="N373" s="376">
        <v>100</v>
      </c>
    </row>
    <row r="374" spans="1:14" ht="15">
      <c r="A374" s="140"/>
      <c r="B374" s="217"/>
      <c r="C374" s="260" t="s">
        <v>677</v>
      </c>
      <c r="D374" s="260" t="s">
        <v>532</v>
      </c>
      <c r="E374" s="260" t="s">
        <v>533</v>
      </c>
      <c r="F374" s="261" t="s">
        <v>198</v>
      </c>
      <c r="G374" s="370"/>
      <c r="H374" s="372">
        <v>0</v>
      </c>
      <c r="I374" s="374"/>
      <c r="J374" s="372">
        <v>0</v>
      </c>
      <c r="K374" s="374"/>
      <c r="L374" s="372">
        <v>100</v>
      </c>
      <c r="M374" s="374"/>
      <c r="N374" s="376">
        <v>200</v>
      </c>
    </row>
    <row r="375" spans="1:14" ht="15">
      <c r="A375" s="140"/>
      <c r="B375" s="217"/>
      <c r="C375" s="260" t="s">
        <v>678</v>
      </c>
      <c r="D375" s="260" t="s">
        <v>511</v>
      </c>
      <c r="E375" s="260" t="s">
        <v>567</v>
      </c>
      <c r="F375" s="261" t="s">
        <v>198</v>
      </c>
      <c r="G375" s="370"/>
      <c r="H375" s="372">
        <v>0</v>
      </c>
      <c r="I375" s="374"/>
      <c r="J375" s="372">
        <v>9549.06</v>
      </c>
      <c r="K375" s="374"/>
      <c r="L375" s="372">
        <v>14654.53</v>
      </c>
      <c r="M375" s="374"/>
      <c r="N375" s="376">
        <v>19760</v>
      </c>
    </row>
    <row r="376" spans="1:14" ht="15">
      <c r="A376" s="140"/>
      <c r="B376" s="217"/>
      <c r="C376" s="260" t="s">
        <v>679</v>
      </c>
      <c r="D376" s="260" t="s">
        <v>541</v>
      </c>
      <c r="E376" s="260" t="s">
        <v>581</v>
      </c>
      <c r="F376" s="261" t="s">
        <v>198</v>
      </c>
      <c r="G376" s="370"/>
      <c r="H376" s="372">
        <v>0</v>
      </c>
      <c r="I376" s="374"/>
      <c r="J376" s="372">
        <v>0</v>
      </c>
      <c r="K376" s="374"/>
      <c r="L376" s="372">
        <v>250</v>
      </c>
      <c r="M376" s="374"/>
      <c r="N376" s="376">
        <v>500</v>
      </c>
    </row>
    <row r="377" spans="1:14" ht="15">
      <c r="A377" s="140"/>
      <c r="B377" s="217"/>
      <c r="C377" s="260" t="s">
        <v>680</v>
      </c>
      <c r="D377" s="260" t="s">
        <v>478</v>
      </c>
      <c r="E377" s="260" t="s">
        <v>197</v>
      </c>
      <c r="F377" s="261" t="s">
        <v>198</v>
      </c>
      <c r="G377" s="370"/>
      <c r="H377" s="372">
        <v>0</v>
      </c>
      <c r="I377" s="374"/>
      <c r="J377" s="372">
        <v>0</v>
      </c>
      <c r="K377" s="374"/>
      <c r="L377" s="372">
        <v>498.2</v>
      </c>
      <c r="M377" s="374"/>
      <c r="N377" s="376">
        <v>996.39</v>
      </c>
    </row>
    <row r="378" spans="1:14" ht="15">
      <c r="A378" s="140"/>
      <c r="B378" s="217"/>
      <c r="C378" s="260" t="s">
        <v>681</v>
      </c>
      <c r="D378" s="260" t="s">
        <v>682</v>
      </c>
      <c r="E378" s="260" t="s">
        <v>683</v>
      </c>
      <c r="F378" s="261" t="s">
        <v>198</v>
      </c>
      <c r="G378" s="370"/>
      <c r="H378" s="372">
        <v>0</v>
      </c>
      <c r="I378" s="374"/>
      <c r="J378" s="372">
        <v>0</v>
      </c>
      <c r="K378" s="374"/>
      <c r="L378" s="372">
        <v>1000</v>
      </c>
      <c r="M378" s="374"/>
      <c r="N378" s="376">
        <v>2000</v>
      </c>
    </row>
    <row r="379" spans="1:14" ht="15">
      <c r="A379" s="140"/>
      <c r="B379" s="217"/>
      <c r="C379" s="260" t="s">
        <v>684</v>
      </c>
      <c r="D379" s="260" t="s">
        <v>511</v>
      </c>
      <c r="E379" s="260" t="s">
        <v>567</v>
      </c>
      <c r="F379" s="261" t="s">
        <v>198</v>
      </c>
      <c r="G379" s="370"/>
      <c r="H379" s="372">
        <v>3501.83</v>
      </c>
      <c r="I379" s="374"/>
      <c r="J379" s="372">
        <v>8522.24</v>
      </c>
      <c r="K379" s="374"/>
      <c r="L379" s="372">
        <v>19802.12</v>
      </c>
      <c r="M379" s="374"/>
      <c r="N379" s="376">
        <v>31081.99</v>
      </c>
    </row>
    <row r="380" spans="1:14" ht="15">
      <c r="A380" s="140"/>
      <c r="B380" s="217"/>
      <c r="C380" s="260" t="s">
        <v>685</v>
      </c>
      <c r="D380" s="260" t="s">
        <v>612</v>
      </c>
      <c r="E380" s="260" t="s">
        <v>686</v>
      </c>
      <c r="F380" s="261" t="s">
        <v>198</v>
      </c>
      <c r="G380" s="370"/>
      <c r="H380" s="372">
        <v>0</v>
      </c>
      <c r="I380" s="374"/>
      <c r="J380" s="372">
        <v>0</v>
      </c>
      <c r="K380" s="374"/>
      <c r="L380" s="372">
        <v>2970</v>
      </c>
      <c r="M380" s="374"/>
      <c r="N380" s="376">
        <v>5940</v>
      </c>
    </row>
    <row r="381" spans="1:14" ht="15">
      <c r="A381" s="140"/>
      <c r="B381" s="217"/>
      <c r="C381" s="260" t="s">
        <v>687</v>
      </c>
      <c r="D381" s="260" t="s">
        <v>511</v>
      </c>
      <c r="E381" s="260" t="s">
        <v>197</v>
      </c>
      <c r="F381" s="261" t="s">
        <v>198</v>
      </c>
      <c r="G381" s="370"/>
      <c r="H381" s="372">
        <v>0</v>
      </c>
      <c r="I381" s="374"/>
      <c r="J381" s="372">
        <v>0</v>
      </c>
      <c r="K381" s="374"/>
      <c r="L381" s="372">
        <v>50</v>
      </c>
      <c r="M381" s="374"/>
      <c r="N381" s="376">
        <v>100</v>
      </c>
    </row>
    <row r="382" spans="1:14" ht="15">
      <c r="A382" s="140"/>
      <c r="B382" s="217"/>
      <c r="C382" s="260" t="s">
        <v>688</v>
      </c>
      <c r="D382" s="260" t="s">
        <v>532</v>
      </c>
      <c r="E382" s="260" t="s">
        <v>601</v>
      </c>
      <c r="F382" s="261" t="s">
        <v>198</v>
      </c>
      <c r="G382" s="370"/>
      <c r="H382" s="372">
        <v>2077.89</v>
      </c>
      <c r="I382" s="374"/>
      <c r="J382" s="372">
        <v>5709.42</v>
      </c>
      <c r="K382" s="374"/>
      <c r="L382" s="372">
        <v>14319.93</v>
      </c>
      <c r="M382" s="374"/>
      <c r="N382" s="376">
        <v>22930.43</v>
      </c>
    </row>
    <row r="383" spans="1:14" ht="15">
      <c r="A383" s="140"/>
      <c r="B383" s="217"/>
      <c r="C383" s="260" t="s">
        <v>689</v>
      </c>
      <c r="D383" s="260" t="s">
        <v>612</v>
      </c>
      <c r="E383" s="260" t="s">
        <v>686</v>
      </c>
      <c r="F383" s="261" t="s">
        <v>198</v>
      </c>
      <c r="G383" s="370"/>
      <c r="H383" s="372">
        <v>77228.49</v>
      </c>
      <c r="I383" s="374"/>
      <c r="J383" s="372">
        <v>199658.58</v>
      </c>
      <c r="K383" s="374"/>
      <c r="L383" s="372">
        <v>379758.59</v>
      </c>
      <c r="M383" s="374"/>
      <c r="N383" s="376">
        <v>559858.6</v>
      </c>
    </row>
    <row r="384" spans="1:14" ht="15">
      <c r="A384" s="140"/>
      <c r="B384" s="217"/>
      <c r="C384" s="260" t="s">
        <v>690</v>
      </c>
      <c r="D384" s="260" t="s">
        <v>532</v>
      </c>
      <c r="E384" s="260" t="s">
        <v>601</v>
      </c>
      <c r="F384" s="261" t="s">
        <v>198</v>
      </c>
      <c r="G384" s="370"/>
      <c r="H384" s="372">
        <v>3671.22</v>
      </c>
      <c r="I384" s="374"/>
      <c r="J384" s="372">
        <v>3671.22</v>
      </c>
      <c r="K384" s="374"/>
      <c r="L384" s="372">
        <v>4835.61</v>
      </c>
      <c r="M384" s="374"/>
      <c r="N384" s="376">
        <v>6000</v>
      </c>
    </row>
    <row r="385" spans="1:14" ht="15">
      <c r="A385" s="140"/>
      <c r="B385" s="217"/>
      <c r="C385" s="260" t="s">
        <v>691</v>
      </c>
      <c r="D385" s="260" t="s">
        <v>511</v>
      </c>
      <c r="E385" s="260" t="s">
        <v>567</v>
      </c>
      <c r="F385" s="261" t="s">
        <v>198</v>
      </c>
      <c r="G385" s="370"/>
      <c r="H385" s="372">
        <v>7259</v>
      </c>
      <c r="I385" s="374"/>
      <c r="J385" s="372">
        <v>7259</v>
      </c>
      <c r="K385" s="374"/>
      <c r="L385" s="372">
        <v>9759</v>
      </c>
      <c r="M385" s="374"/>
      <c r="N385" s="376">
        <v>12259</v>
      </c>
    </row>
    <row r="386" spans="1:14" ht="15">
      <c r="A386" s="140"/>
      <c r="B386" s="217"/>
      <c r="C386" s="260" t="s">
        <v>692</v>
      </c>
      <c r="D386" s="260" t="s">
        <v>478</v>
      </c>
      <c r="E386" s="260" t="s">
        <v>197</v>
      </c>
      <c r="F386" s="261" t="s">
        <v>198</v>
      </c>
      <c r="G386" s="370"/>
      <c r="H386" s="372">
        <v>0</v>
      </c>
      <c r="I386" s="374"/>
      <c r="J386" s="372">
        <v>451.4</v>
      </c>
      <c r="K386" s="374"/>
      <c r="L386" s="372">
        <v>1475.7</v>
      </c>
      <c r="M386" s="374"/>
      <c r="N386" s="376">
        <v>2500</v>
      </c>
    </row>
    <row r="387" spans="1:14" ht="15">
      <c r="A387" s="140"/>
      <c r="B387" s="217"/>
      <c r="C387" s="260" t="s">
        <v>693</v>
      </c>
      <c r="D387" s="260" t="s">
        <v>478</v>
      </c>
      <c r="E387" s="260" t="s">
        <v>197</v>
      </c>
      <c r="F387" s="261" t="s">
        <v>198</v>
      </c>
      <c r="G387" s="370"/>
      <c r="H387" s="372">
        <v>604.88</v>
      </c>
      <c r="I387" s="374"/>
      <c r="J387" s="372">
        <v>1440.82</v>
      </c>
      <c r="K387" s="374"/>
      <c r="L387" s="372">
        <v>2858.49</v>
      </c>
      <c r="M387" s="374"/>
      <c r="N387" s="376">
        <v>4276.15</v>
      </c>
    </row>
    <row r="388" spans="1:14" ht="15">
      <c r="A388" s="140"/>
      <c r="B388" s="217"/>
      <c r="C388" s="260" t="s">
        <v>694</v>
      </c>
      <c r="D388" s="260" t="s">
        <v>511</v>
      </c>
      <c r="E388" s="260" t="s">
        <v>197</v>
      </c>
      <c r="F388" s="261" t="s">
        <v>198</v>
      </c>
      <c r="G388" s="370"/>
      <c r="H388" s="372">
        <v>365</v>
      </c>
      <c r="I388" s="374"/>
      <c r="J388" s="372">
        <v>500</v>
      </c>
      <c r="K388" s="374"/>
      <c r="L388" s="372">
        <v>500</v>
      </c>
      <c r="M388" s="374"/>
      <c r="N388" s="376">
        <v>500</v>
      </c>
    </row>
    <row r="389" spans="1:14" ht="15">
      <c r="A389" s="140"/>
      <c r="B389" s="217"/>
      <c r="C389" s="260" t="s">
        <v>695</v>
      </c>
      <c r="D389" s="260" t="s">
        <v>511</v>
      </c>
      <c r="E389" s="260" t="s">
        <v>197</v>
      </c>
      <c r="F389" s="261" t="s">
        <v>198</v>
      </c>
      <c r="G389" s="370"/>
      <c r="H389" s="372">
        <v>5846.06</v>
      </c>
      <c r="I389" s="374"/>
      <c r="J389" s="372">
        <v>9305.49</v>
      </c>
      <c r="K389" s="374"/>
      <c r="L389" s="372">
        <v>14406.41</v>
      </c>
      <c r="M389" s="374"/>
      <c r="N389" s="376">
        <v>19507.33</v>
      </c>
    </row>
    <row r="390" spans="1:14" ht="15">
      <c r="A390" s="140"/>
      <c r="B390" s="217"/>
      <c r="C390" s="260" t="s">
        <v>696</v>
      </c>
      <c r="D390" s="260" t="s">
        <v>478</v>
      </c>
      <c r="E390" s="260" t="s">
        <v>608</v>
      </c>
      <c r="F390" s="261" t="s">
        <v>198</v>
      </c>
      <c r="G390" s="370"/>
      <c r="H390" s="372">
        <v>0</v>
      </c>
      <c r="I390" s="374"/>
      <c r="J390" s="372">
        <v>3218.73</v>
      </c>
      <c r="K390" s="374"/>
      <c r="L390" s="372">
        <v>4218.73</v>
      </c>
      <c r="M390" s="374"/>
      <c r="N390" s="376">
        <v>5218.73</v>
      </c>
    </row>
    <row r="391" spans="1:14" ht="15">
      <c r="A391" s="140"/>
      <c r="B391" s="217"/>
      <c r="C391" s="260" t="s">
        <v>697</v>
      </c>
      <c r="D391" s="260" t="s">
        <v>498</v>
      </c>
      <c r="E391" s="260" t="s">
        <v>499</v>
      </c>
      <c r="F391" s="261" t="s">
        <v>198</v>
      </c>
      <c r="G391" s="370"/>
      <c r="H391" s="372">
        <v>0</v>
      </c>
      <c r="I391" s="374"/>
      <c r="J391" s="372">
        <v>0</v>
      </c>
      <c r="K391" s="374"/>
      <c r="L391" s="372">
        <v>750</v>
      </c>
      <c r="M391" s="374"/>
      <c r="N391" s="376">
        <v>1500</v>
      </c>
    </row>
    <row r="392" spans="1:14" ht="15">
      <c r="A392" s="140"/>
      <c r="B392" s="217"/>
      <c r="C392" s="260" t="s">
        <v>698</v>
      </c>
      <c r="D392" s="260" t="s">
        <v>503</v>
      </c>
      <c r="E392" s="260" t="s">
        <v>197</v>
      </c>
      <c r="F392" s="261" t="s">
        <v>198</v>
      </c>
      <c r="G392" s="370"/>
      <c r="H392" s="372">
        <v>0</v>
      </c>
      <c r="I392" s="374"/>
      <c r="J392" s="372">
        <v>0</v>
      </c>
      <c r="K392" s="374"/>
      <c r="L392" s="372">
        <v>750</v>
      </c>
      <c r="M392" s="374"/>
      <c r="N392" s="376">
        <v>1500</v>
      </c>
    </row>
    <row r="393" spans="1:14" ht="15">
      <c r="A393" s="140"/>
      <c r="B393" s="217"/>
      <c r="C393" s="260" t="s">
        <v>699</v>
      </c>
      <c r="D393" s="260" t="s">
        <v>511</v>
      </c>
      <c r="E393" s="260" t="s">
        <v>567</v>
      </c>
      <c r="F393" s="261" t="s">
        <v>198</v>
      </c>
      <c r="G393" s="370"/>
      <c r="H393" s="372">
        <v>2388.76</v>
      </c>
      <c r="I393" s="374"/>
      <c r="J393" s="372">
        <v>2388.76</v>
      </c>
      <c r="K393" s="374"/>
      <c r="L393" s="372">
        <v>5388.76</v>
      </c>
      <c r="M393" s="374"/>
      <c r="N393" s="376">
        <v>8388.76</v>
      </c>
    </row>
    <row r="394" spans="1:14" ht="15">
      <c r="A394" s="140"/>
      <c r="B394" s="217"/>
      <c r="C394" s="260" t="s">
        <v>700</v>
      </c>
      <c r="D394" s="260" t="s">
        <v>511</v>
      </c>
      <c r="E394" s="260" t="s">
        <v>622</v>
      </c>
      <c r="F394" s="261" t="s">
        <v>198</v>
      </c>
      <c r="G394" s="370"/>
      <c r="H394" s="372">
        <v>958.52</v>
      </c>
      <c r="I394" s="374"/>
      <c r="J394" s="372">
        <v>977.52</v>
      </c>
      <c r="K394" s="374"/>
      <c r="L394" s="372">
        <v>3431.34</v>
      </c>
      <c r="M394" s="374"/>
      <c r="N394" s="376">
        <v>5885.15</v>
      </c>
    </row>
    <row r="395" spans="1:14" ht="15">
      <c r="A395" s="140"/>
      <c r="B395" s="217"/>
      <c r="C395" s="260" t="s">
        <v>701</v>
      </c>
      <c r="D395" s="260" t="s">
        <v>511</v>
      </c>
      <c r="E395" s="260" t="s">
        <v>567</v>
      </c>
      <c r="F395" s="261" t="s">
        <v>198</v>
      </c>
      <c r="G395" s="370"/>
      <c r="H395" s="372">
        <v>2415.6</v>
      </c>
      <c r="I395" s="374"/>
      <c r="J395" s="372">
        <v>4390.73</v>
      </c>
      <c r="K395" s="374"/>
      <c r="L395" s="372">
        <v>5902.21</v>
      </c>
      <c r="M395" s="374"/>
      <c r="N395" s="376">
        <v>7413.69</v>
      </c>
    </row>
    <row r="396" spans="1:14" ht="15">
      <c r="A396" s="140"/>
      <c r="B396" s="217"/>
      <c r="C396" s="260" t="s">
        <v>702</v>
      </c>
      <c r="D396" s="260" t="s">
        <v>498</v>
      </c>
      <c r="E396" s="260" t="s">
        <v>499</v>
      </c>
      <c r="F396" s="261" t="s">
        <v>198</v>
      </c>
      <c r="G396" s="370"/>
      <c r="H396" s="372">
        <v>28940.31</v>
      </c>
      <c r="I396" s="374"/>
      <c r="J396" s="372">
        <v>54327.86</v>
      </c>
      <c r="K396" s="374"/>
      <c r="L396" s="372">
        <v>100719.89</v>
      </c>
      <c r="M396" s="374"/>
      <c r="N396" s="376">
        <v>147111.92</v>
      </c>
    </row>
    <row r="397" spans="1:14" ht="15">
      <c r="A397" s="140"/>
      <c r="B397" s="217"/>
      <c r="C397" s="260" t="s">
        <v>703</v>
      </c>
      <c r="D397" s="260" t="s">
        <v>478</v>
      </c>
      <c r="E397" s="260" t="s">
        <v>608</v>
      </c>
      <c r="F397" s="261" t="s">
        <v>198</v>
      </c>
      <c r="G397" s="370"/>
      <c r="H397" s="372">
        <v>1236.47</v>
      </c>
      <c r="I397" s="374"/>
      <c r="J397" s="372">
        <v>1236.47</v>
      </c>
      <c r="K397" s="374"/>
      <c r="L397" s="372">
        <v>5227.24</v>
      </c>
      <c r="M397" s="374"/>
      <c r="N397" s="376">
        <v>9218.01</v>
      </c>
    </row>
    <row r="398" spans="1:14" ht="15">
      <c r="A398" s="140"/>
      <c r="B398" s="217"/>
      <c r="C398" s="260" t="s">
        <v>704</v>
      </c>
      <c r="D398" s="260" t="s">
        <v>511</v>
      </c>
      <c r="E398" s="260" t="s">
        <v>622</v>
      </c>
      <c r="F398" s="261" t="s">
        <v>198</v>
      </c>
      <c r="G398" s="370"/>
      <c r="H398" s="372">
        <v>418.25</v>
      </c>
      <c r="I398" s="374"/>
      <c r="J398" s="372">
        <v>418.25</v>
      </c>
      <c r="K398" s="374"/>
      <c r="L398" s="372">
        <v>668.25</v>
      </c>
      <c r="M398" s="374"/>
      <c r="N398" s="376">
        <v>918.25</v>
      </c>
    </row>
    <row r="399" spans="1:14" ht="15">
      <c r="A399" s="140"/>
      <c r="B399" s="217"/>
      <c r="C399" s="260" t="s">
        <v>705</v>
      </c>
      <c r="D399" s="260" t="s">
        <v>511</v>
      </c>
      <c r="E399" s="260" t="s">
        <v>197</v>
      </c>
      <c r="F399" s="261" t="s">
        <v>198</v>
      </c>
      <c r="G399" s="370"/>
      <c r="H399" s="372">
        <v>0</v>
      </c>
      <c r="I399" s="374"/>
      <c r="J399" s="372">
        <v>0</v>
      </c>
      <c r="K399" s="374"/>
      <c r="L399" s="372">
        <v>150</v>
      </c>
      <c r="M399" s="374"/>
      <c r="N399" s="376">
        <v>300</v>
      </c>
    </row>
    <row r="400" spans="1:14" ht="15">
      <c r="A400" s="140"/>
      <c r="B400" s="217"/>
      <c r="C400" s="260" t="s">
        <v>706</v>
      </c>
      <c r="D400" s="260" t="s">
        <v>498</v>
      </c>
      <c r="E400" s="260" t="s">
        <v>499</v>
      </c>
      <c r="F400" s="261" t="s">
        <v>198</v>
      </c>
      <c r="G400" s="370"/>
      <c r="H400" s="372">
        <v>122.28</v>
      </c>
      <c r="I400" s="374"/>
      <c r="J400" s="372">
        <v>253.61</v>
      </c>
      <c r="K400" s="374"/>
      <c r="L400" s="372">
        <v>709.31</v>
      </c>
      <c r="M400" s="374"/>
      <c r="N400" s="376">
        <v>1165.01</v>
      </c>
    </row>
    <row r="401" spans="1:14" ht="15">
      <c r="A401" s="140"/>
      <c r="B401" s="217"/>
      <c r="C401" s="260" t="s">
        <v>707</v>
      </c>
      <c r="D401" s="260" t="s">
        <v>511</v>
      </c>
      <c r="E401" s="260" t="s">
        <v>622</v>
      </c>
      <c r="F401" s="261" t="s">
        <v>198</v>
      </c>
      <c r="G401" s="370"/>
      <c r="H401" s="372">
        <v>0</v>
      </c>
      <c r="I401" s="374"/>
      <c r="J401" s="372">
        <v>0</v>
      </c>
      <c r="K401" s="374"/>
      <c r="L401" s="372">
        <v>300</v>
      </c>
      <c r="M401" s="374"/>
      <c r="N401" s="376">
        <v>600</v>
      </c>
    </row>
    <row r="402" spans="1:14" ht="15">
      <c r="A402" s="140"/>
      <c r="B402" s="217"/>
      <c r="C402" s="260" t="s">
        <v>708</v>
      </c>
      <c r="D402" s="260" t="s">
        <v>532</v>
      </c>
      <c r="E402" s="260" t="s">
        <v>601</v>
      </c>
      <c r="F402" s="261" t="s">
        <v>198</v>
      </c>
      <c r="G402" s="370"/>
      <c r="H402" s="372">
        <v>0</v>
      </c>
      <c r="I402" s="374"/>
      <c r="J402" s="372">
        <v>0</v>
      </c>
      <c r="K402" s="374"/>
      <c r="L402" s="372">
        <v>20000</v>
      </c>
      <c r="M402" s="374"/>
      <c r="N402" s="376">
        <v>40000</v>
      </c>
    </row>
    <row r="403" spans="1:14" ht="15">
      <c r="A403" s="140"/>
      <c r="B403" s="217"/>
      <c r="C403" s="260" t="s">
        <v>709</v>
      </c>
      <c r="D403" s="260" t="s">
        <v>532</v>
      </c>
      <c r="E403" s="260" t="s">
        <v>601</v>
      </c>
      <c r="F403" s="261" t="s">
        <v>198</v>
      </c>
      <c r="G403" s="370"/>
      <c r="H403" s="372">
        <v>0</v>
      </c>
      <c r="I403" s="374"/>
      <c r="J403" s="372">
        <v>0</v>
      </c>
      <c r="K403" s="374"/>
      <c r="L403" s="372">
        <v>9768</v>
      </c>
      <c r="M403" s="374"/>
      <c r="N403" s="376">
        <v>19536</v>
      </c>
    </row>
    <row r="404" spans="1:14" ht="15">
      <c r="A404" s="140"/>
      <c r="B404" s="217"/>
      <c r="C404" s="260" t="s">
        <v>710</v>
      </c>
      <c r="D404" s="260" t="s">
        <v>478</v>
      </c>
      <c r="E404" s="260" t="s">
        <v>197</v>
      </c>
      <c r="F404" s="261" t="s">
        <v>198</v>
      </c>
      <c r="G404" s="370"/>
      <c r="H404" s="372">
        <v>0</v>
      </c>
      <c r="I404" s="374"/>
      <c r="J404" s="372">
        <v>0</v>
      </c>
      <c r="K404" s="374"/>
      <c r="L404" s="372">
        <v>50.25</v>
      </c>
      <c r="M404" s="374"/>
      <c r="N404" s="376">
        <v>100.5</v>
      </c>
    </row>
    <row r="405" spans="1:14" ht="15">
      <c r="A405" s="140"/>
      <c r="B405" s="217"/>
      <c r="C405" s="260" t="s">
        <v>711</v>
      </c>
      <c r="D405" s="260" t="s">
        <v>675</v>
      </c>
      <c r="E405" s="260" t="s">
        <v>676</v>
      </c>
      <c r="F405" s="261" t="s">
        <v>198</v>
      </c>
      <c r="G405" s="370"/>
      <c r="H405" s="372">
        <v>334.96</v>
      </c>
      <c r="I405" s="374"/>
      <c r="J405" s="372">
        <v>707.05</v>
      </c>
      <c r="K405" s="374"/>
      <c r="L405" s="372">
        <v>2008.01</v>
      </c>
      <c r="M405" s="374"/>
      <c r="N405" s="376">
        <v>3308.97</v>
      </c>
    </row>
    <row r="406" spans="1:14" ht="15">
      <c r="A406" s="140"/>
      <c r="B406" s="217"/>
      <c r="C406" s="260" t="s">
        <v>712</v>
      </c>
      <c r="D406" s="260" t="s">
        <v>541</v>
      </c>
      <c r="E406" s="260" t="s">
        <v>581</v>
      </c>
      <c r="F406" s="261" t="s">
        <v>198</v>
      </c>
      <c r="G406" s="370"/>
      <c r="H406" s="372">
        <v>78.3</v>
      </c>
      <c r="I406" s="374"/>
      <c r="J406" s="372">
        <v>78.3</v>
      </c>
      <c r="K406" s="374"/>
      <c r="L406" s="372">
        <v>178.3</v>
      </c>
      <c r="M406" s="374"/>
      <c r="N406" s="376">
        <v>278.3</v>
      </c>
    </row>
    <row r="407" spans="1:14" ht="15">
      <c r="A407" s="140"/>
      <c r="B407" s="217"/>
      <c r="C407" s="260" t="s">
        <v>713</v>
      </c>
      <c r="D407" s="260" t="s">
        <v>532</v>
      </c>
      <c r="E407" s="260" t="s">
        <v>197</v>
      </c>
      <c r="F407" s="261" t="s">
        <v>198</v>
      </c>
      <c r="G407" s="370"/>
      <c r="H407" s="372">
        <v>0</v>
      </c>
      <c r="I407" s="374"/>
      <c r="J407" s="372">
        <v>0</v>
      </c>
      <c r="K407" s="374"/>
      <c r="L407" s="372">
        <v>250</v>
      </c>
      <c r="M407" s="374"/>
      <c r="N407" s="376">
        <v>500</v>
      </c>
    </row>
    <row r="408" spans="1:14" ht="15">
      <c r="A408" s="140"/>
      <c r="B408" s="217"/>
      <c r="C408" s="260" t="s">
        <v>714</v>
      </c>
      <c r="D408" s="260" t="s">
        <v>478</v>
      </c>
      <c r="E408" s="260" t="s">
        <v>197</v>
      </c>
      <c r="F408" s="261" t="s">
        <v>198</v>
      </c>
      <c r="G408" s="370"/>
      <c r="H408" s="372">
        <v>401.14</v>
      </c>
      <c r="I408" s="374"/>
      <c r="J408" s="372">
        <v>409.62</v>
      </c>
      <c r="K408" s="374"/>
      <c r="L408" s="372">
        <v>504.81</v>
      </c>
      <c r="M408" s="374"/>
      <c r="N408" s="376">
        <v>600</v>
      </c>
    </row>
    <row r="409" spans="1:14" ht="15">
      <c r="A409" s="140"/>
      <c r="B409" s="217"/>
      <c r="C409" s="260" t="s">
        <v>715</v>
      </c>
      <c r="D409" s="260" t="s">
        <v>612</v>
      </c>
      <c r="E409" s="260" t="s">
        <v>716</v>
      </c>
      <c r="F409" s="261" t="s">
        <v>198</v>
      </c>
      <c r="G409" s="370"/>
      <c r="H409" s="372">
        <v>1980.79</v>
      </c>
      <c r="I409" s="374"/>
      <c r="J409" s="372">
        <v>1980.79</v>
      </c>
      <c r="K409" s="374"/>
      <c r="L409" s="372">
        <v>7980.79</v>
      </c>
      <c r="M409" s="374"/>
      <c r="N409" s="376">
        <v>13980.79</v>
      </c>
    </row>
    <row r="410" spans="1:14" ht="15">
      <c r="A410" s="140"/>
      <c r="B410" s="217"/>
      <c r="C410" s="260" t="s">
        <v>717</v>
      </c>
      <c r="D410" s="260" t="s">
        <v>612</v>
      </c>
      <c r="E410" s="260" t="s">
        <v>716</v>
      </c>
      <c r="F410" s="261" t="s">
        <v>198</v>
      </c>
      <c r="G410" s="370"/>
      <c r="H410" s="372">
        <v>0</v>
      </c>
      <c r="I410" s="374"/>
      <c r="J410" s="372">
        <v>0</v>
      </c>
      <c r="K410" s="374"/>
      <c r="L410" s="372">
        <v>100</v>
      </c>
      <c r="M410" s="374"/>
      <c r="N410" s="376">
        <v>200</v>
      </c>
    </row>
    <row r="411" spans="1:14" ht="15">
      <c r="A411" s="140"/>
      <c r="B411" s="217"/>
      <c r="C411" s="260" t="s">
        <v>718</v>
      </c>
      <c r="D411" s="260" t="s">
        <v>498</v>
      </c>
      <c r="E411" s="260" t="s">
        <v>518</v>
      </c>
      <c r="F411" s="261" t="s">
        <v>198</v>
      </c>
      <c r="G411" s="370"/>
      <c r="H411" s="372">
        <v>500</v>
      </c>
      <c r="I411" s="374"/>
      <c r="J411" s="372">
        <v>900</v>
      </c>
      <c r="K411" s="374"/>
      <c r="L411" s="372">
        <v>900</v>
      </c>
      <c r="M411" s="374"/>
      <c r="N411" s="376">
        <v>900</v>
      </c>
    </row>
    <row r="412" spans="1:14" ht="15">
      <c r="A412" s="140"/>
      <c r="B412" s="217"/>
      <c r="C412" s="220" t="s">
        <v>719</v>
      </c>
      <c r="D412" s="220" t="s">
        <v>588</v>
      </c>
      <c r="E412" s="220" t="s">
        <v>589</v>
      </c>
      <c r="F412" s="226" t="s">
        <v>198</v>
      </c>
      <c r="G412" s="349"/>
      <c r="H412" s="355">
        <v>0</v>
      </c>
      <c r="I412" s="353"/>
      <c r="J412" s="355">
        <v>0</v>
      </c>
      <c r="K412" s="353"/>
      <c r="L412" s="355">
        <v>625</v>
      </c>
      <c r="M412" s="353"/>
      <c r="N412" s="361">
        <v>1250</v>
      </c>
    </row>
    <row r="413" spans="1:14" ht="15">
      <c r="A413" s="140" t="s">
        <v>69</v>
      </c>
      <c r="B413" s="137" t="s">
        <v>14</v>
      </c>
      <c r="C413" s="222"/>
      <c r="D413" s="222"/>
      <c r="E413" s="222"/>
      <c r="F413" s="346"/>
      <c r="G413" s="70">
        <v>72892.13</v>
      </c>
      <c r="H413" s="72">
        <f>SUM(H414:H463)</f>
        <v>77992.63</v>
      </c>
      <c r="I413" s="72">
        <v>90726.43</v>
      </c>
      <c r="J413" s="72">
        <f>SUM(J414:J463)</f>
        <v>96567.23</v>
      </c>
      <c r="K413" s="72">
        <v>189320.35</v>
      </c>
      <c r="L413" s="72">
        <f>SUM(L414:L463)</f>
        <v>219345.72</v>
      </c>
      <c r="M413" s="72">
        <v>243351.68</v>
      </c>
      <c r="N413" s="74">
        <f>SUM(N414:N463)</f>
        <v>342124.15</v>
      </c>
    </row>
    <row r="414" spans="1:14" ht="15">
      <c r="A414" s="140"/>
      <c r="B414" s="217"/>
      <c r="C414" s="247" t="s">
        <v>720</v>
      </c>
      <c r="D414" s="247" t="s">
        <v>721</v>
      </c>
      <c r="E414" s="247" t="s">
        <v>722</v>
      </c>
      <c r="F414" s="249" t="s">
        <v>198</v>
      </c>
      <c r="G414" s="309"/>
      <c r="H414" s="322">
        <v>0</v>
      </c>
      <c r="I414" s="312"/>
      <c r="J414" s="322">
        <v>0</v>
      </c>
      <c r="K414" s="312"/>
      <c r="L414" s="322">
        <v>600</v>
      </c>
      <c r="M414" s="312"/>
      <c r="N414" s="325">
        <v>1200</v>
      </c>
    </row>
    <row r="415" spans="1:14" ht="15">
      <c r="A415" s="140"/>
      <c r="B415" s="217"/>
      <c r="C415" s="260" t="s">
        <v>723</v>
      </c>
      <c r="D415" s="260" t="s">
        <v>724</v>
      </c>
      <c r="E415" s="260" t="s">
        <v>725</v>
      </c>
      <c r="F415" s="261" t="s">
        <v>198</v>
      </c>
      <c r="G415" s="327"/>
      <c r="H415" s="329">
        <v>0</v>
      </c>
      <c r="I415" s="331"/>
      <c r="J415" s="329">
        <v>0</v>
      </c>
      <c r="K415" s="331"/>
      <c r="L415" s="329">
        <v>1000</v>
      </c>
      <c r="M415" s="331"/>
      <c r="N415" s="333">
        <v>2000</v>
      </c>
    </row>
    <row r="416" spans="1:14" ht="15">
      <c r="A416" s="140"/>
      <c r="B416" s="217"/>
      <c r="C416" s="260" t="s">
        <v>726</v>
      </c>
      <c r="D416" s="260" t="s">
        <v>724</v>
      </c>
      <c r="E416" s="260" t="s">
        <v>727</v>
      </c>
      <c r="F416" s="261" t="s">
        <v>198</v>
      </c>
      <c r="G416" s="327"/>
      <c r="H416" s="329">
        <v>0</v>
      </c>
      <c r="I416" s="331"/>
      <c r="J416" s="329">
        <v>546.6</v>
      </c>
      <c r="K416" s="331"/>
      <c r="L416" s="329">
        <v>773.3</v>
      </c>
      <c r="M416" s="331"/>
      <c r="N416" s="333">
        <v>1000</v>
      </c>
    </row>
    <row r="417" spans="1:14" ht="15">
      <c r="A417" s="140"/>
      <c r="B417" s="217"/>
      <c r="C417" s="260" t="s">
        <v>728</v>
      </c>
      <c r="D417" s="260" t="s">
        <v>721</v>
      </c>
      <c r="E417" s="260" t="s">
        <v>729</v>
      </c>
      <c r="F417" s="261" t="s">
        <v>198</v>
      </c>
      <c r="G417" s="327"/>
      <c r="H417" s="329">
        <v>0</v>
      </c>
      <c r="I417" s="331"/>
      <c r="J417" s="329">
        <v>0</v>
      </c>
      <c r="K417" s="331"/>
      <c r="L417" s="329">
        <v>5400</v>
      </c>
      <c r="M417" s="331"/>
      <c r="N417" s="333">
        <v>10800</v>
      </c>
    </row>
    <row r="418" spans="1:14" ht="15">
      <c r="A418" s="140"/>
      <c r="B418" s="217"/>
      <c r="C418" s="260" t="s">
        <v>730</v>
      </c>
      <c r="D418" s="260" t="s">
        <v>724</v>
      </c>
      <c r="E418" s="260" t="s">
        <v>727</v>
      </c>
      <c r="F418" s="261" t="s">
        <v>198</v>
      </c>
      <c r="G418" s="327"/>
      <c r="H418" s="329">
        <v>1011.52</v>
      </c>
      <c r="I418" s="331"/>
      <c r="J418" s="329">
        <v>1011.52</v>
      </c>
      <c r="K418" s="331"/>
      <c r="L418" s="329">
        <v>1255.76</v>
      </c>
      <c r="M418" s="331"/>
      <c r="N418" s="333">
        <v>1500</v>
      </c>
    </row>
    <row r="419" spans="1:14" ht="15">
      <c r="A419" s="140"/>
      <c r="B419" s="217"/>
      <c r="C419" s="260" t="s">
        <v>731</v>
      </c>
      <c r="D419" s="260" t="s">
        <v>732</v>
      </c>
      <c r="E419" s="260" t="s">
        <v>733</v>
      </c>
      <c r="F419" s="261" t="s">
        <v>198</v>
      </c>
      <c r="G419" s="327"/>
      <c r="H419" s="329">
        <v>0</v>
      </c>
      <c r="I419" s="331"/>
      <c r="J419" s="329">
        <v>0</v>
      </c>
      <c r="K419" s="331"/>
      <c r="L419" s="329">
        <v>6739.93</v>
      </c>
      <c r="M419" s="331"/>
      <c r="N419" s="333">
        <v>13479.85</v>
      </c>
    </row>
    <row r="420" spans="1:14" ht="15">
      <c r="A420" s="140"/>
      <c r="B420" s="217"/>
      <c r="C420" s="260" t="s">
        <v>734</v>
      </c>
      <c r="D420" s="260" t="s">
        <v>732</v>
      </c>
      <c r="E420" s="260" t="s">
        <v>733</v>
      </c>
      <c r="F420" s="261" t="s">
        <v>198</v>
      </c>
      <c r="G420" s="327"/>
      <c r="H420" s="329">
        <v>0</v>
      </c>
      <c r="I420" s="331"/>
      <c r="J420" s="329">
        <v>0</v>
      </c>
      <c r="K420" s="331"/>
      <c r="L420" s="329">
        <v>499.26</v>
      </c>
      <c r="M420" s="331"/>
      <c r="N420" s="333">
        <v>998.52</v>
      </c>
    </row>
    <row r="421" spans="1:14" ht="15">
      <c r="A421" s="140"/>
      <c r="B421" s="217"/>
      <c r="C421" s="260" t="s">
        <v>735</v>
      </c>
      <c r="D421" s="260" t="s">
        <v>732</v>
      </c>
      <c r="E421" s="260" t="s">
        <v>733</v>
      </c>
      <c r="F421" s="261" t="s">
        <v>198</v>
      </c>
      <c r="G421" s="327"/>
      <c r="H421" s="329">
        <v>0</v>
      </c>
      <c r="I421" s="331"/>
      <c r="J421" s="329">
        <v>0</v>
      </c>
      <c r="K421" s="331"/>
      <c r="L421" s="329">
        <v>249.64</v>
      </c>
      <c r="M421" s="331"/>
      <c r="N421" s="333">
        <v>499.27</v>
      </c>
    </row>
    <row r="422" spans="1:14" ht="15">
      <c r="A422" s="140"/>
      <c r="B422" s="217"/>
      <c r="C422" s="260" t="s">
        <v>736</v>
      </c>
      <c r="D422" s="260" t="s">
        <v>724</v>
      </c>
      <c r="E422" s="260" t="s">
        <v>725</v>
      </c>
      <c r="F422" s="261" t="s">
        <v>198</v>
      </c>
      <c r="G422" s="327"/>
      <c r="H422" s="329">
        <v>0</v>
      </c>
      <c r="I422" s="331"/>
      <c r="J422" s="329">
        <v>0</v>
      </c>
      <c r="K422" s="331"/>
      <c r="L422" s="329">
        <v>1113.44</v>
      </c>
      <c r="M422" s="331"/>
      <c r="N422" s="333">
        <v>2226.87</v>
      </c>
    </row>
    <row r="423" spans="1:14" ht="15">
      <c r="A423" s="140"/>
      <c r="B423" s="217"/>
      <c r="C423" s="260" t="s">
        <v>737</v>
      </c>
      <c r="D423" s="260" t="s">
        <v>738</v>
      </c>
      <c r="E423" s="260" t="s">
        <v>739</v>
      </c>
      <c r="F423" s="261" t="s">
        <v>198</v>
      </c>
      <c r="G423" s="327"/>
      <c r="H423" s="329">
        <v>297.23</v>
      </c>
      <c r="I423" s="331"/>
      <c r="J423" s="329">
        <v>297.23</v>
      </c>
      <c r="K423" s="331"/>
      <c r="L423" s="329">
        <v>297.23</v>
      </c>
      <c r="M423" s="331"/>
      <c r="N423" s="333">
        <v>297.23</v>
      </c>
    </row>
    <row r="424" spans="1:14" ht="15">
      <c r="A424" s="140"/>
      <c r="B424" s="217"/>
      <c r="C424" s="260" t="s">
        <v>740</v>
      </c>
      <c r="D424" s="260" t="s">
        <v>724</v>
      </c>
      <c r="E424" s="260" t="s">
        <v>197</v>
      </c>
      <c r="F424" s="261" t="s">
        <v>198</v>
      </c>
      <c r="G424" s="327"/>
      <c r="H424" s="329">
        <v>0</v>
      </c>
      <c r="I424" s="331"/>
      <c r="J424" s="329">
        <v>0</v>
      </c>
      <c r="K424" s="331"/>
      <c r="L424" s="329">
        <v>75</v>
      </c>
      <c r="M424" s="331"/>
      <c r="N424" s="333">
        <v>150</v>
      </c>
    </row>
    <row r="425" spans="1:14" ht="15">
      <c r="A425" s="140"/>
      <c r="B425" s="217"/>
      <c r="C425" s="260" t="s">
        <v>741</v>
      </c>
      <c r="D425" s="260" t="s">
        <v>724</v>
      </c>
      <c r="E425" s="260" t="s">
        <v>727</v>
      </c>
      <c r="F425" s="261" t="s">
        <v>198</v>
      </c>
      <c r="G425" s="327"/>
      <c r="H425" s="329">
        <v>0</v>
      </c>
      <c r="I425" s="331"/>
      <c r="J425" s="329">
        <v>0</v>
      </c>
      <c r="K425" s="331"/>
      <c r="L425" s="329">
        <v>210</v>
      </c>
      <c r="M425" s="331"/>
      <c r="N425" s="333">
        <v>420</v>
      </c>
    </row>
    <row r="426" spans="1:14" ht="15">
      <c r="A426" s="140"/>
      <c r="B426" s="217"/>
      <c r="C426" s="260" t="s">
        <v>742</v>
      </c>
      <c r="D426" s="260" t="s">
        <v>724</v>
      </c>
      <c r="E426" s="260" t="s">
        <v>743</v>
      </c>
      <c r="F426" s="261" t="s">
        <v>198</v>
      </c>
      <c r="G426" s="327"/>
      <c r="H426" s="329">
        <v>0</v>
      </c>
      <c r="I426" s="331"/>
      <c r="J426" s="329">
        <v>0</v>
      </c>
      <c r="K426" s="331"/>
      <c r="L426" s="329">
        <v>1840.08</v>
      </c>
      <c r="M426" s="331"/>
      <c r="N426" s="333">
        <v>3680.15</v>
      </c>
    </row>
    <row r="427" spans="1:14" ht="15">
      <c r="A427" s="140"/>
      <c r="B427" s="217"/>
      <c r="C427" s="260" t="s">
        <v>744</v>
      </c>
      <c r="D427" s="260" t="s">
        <v>721</v>
      </c>
      <c r="E427" s="260" t="s">
        <v>745</v>
      </c>
      <c r="F427" s="261" t="s">
        <v>198</v>
      </c>
      <c r="G427" s="327"/>
      <c r="H427" s="329">
        <v>0</v>
      </c>
      <c r="I427" s="331"/>
      <c r="J427" s="329">
        <v>0</v>
      </c>
      <c r="K427" s="331"/>
      <c r="L427" s="329">
        <v>2925</v>
      </c>
      <c r="M427" s="331"/>
      <c r="N427" s="333">
        <v>5850</v>
      </c>
    </row>
    <row r="428" spans="1:14" ht="15">
      <c r="A428" s="140"/>
      <c r="B428" s="217"/>
      <c r="C428" s="260" t="s">
        <v>746</v>
      </c>
      <c r="D428" s="260" t="s">
        <v>721</v>
      </c>
      <c r="E428" s="260" t="s">
        <v>745</v>
      </c>
      <c r="F428" s="261" t="s">
        <v>198</v>
      </c>
      <c r="G428" s="327"/>
      <c r="H428" s="329">
        <v>0</v>
      </c>
      <c r="I428" s="331"/>
      <c r="J428" s="329">
        <v>0</v>
      </c>
      <c r="K428" s="331"/>
      <c r="L428" s="329">
        <v>1000</v>
      </c>
      <c r="M428" s="331"/>
      <c r="N428" s="333">
        <v>2000</v>
      </c>
    </row>
    <row r="429" spans="1:14" ht="15">
      <c r="A429" s="140"/>
      <c r="B429" s="217"/>
      <c r="C429" s="260" t="s">
        <v>747</v>
      </c>
      <c r="D429" s="260" t="s">
        <v>738</v>
      </c>
      <c r="E429" s="260" t="s">
        <v>739</v>
      </c>
      <c r="F429" s="261" t="s">
        <v>198</v>
      </c>
      <c r="G429" s="327"/>
      <c r="H429" s="329">
        <v>1344</v>
      </c>
      <c r="I429" s="331"/>
      <c r="J429" s="329">
        <v>2520</v>
      </c>
      <c r="K429" s="331"/>
      <c r="L429" s="329">
        <v>3682</v>
      </c>
      <c r="M429" s="331"/>
      <c r="N429" s="333">
        <v>4844</v>
      </c>
    </row>
    <row r="430" spans="1:14" ht="15">
      <c r="A430" s="140"/>
      <c r="B430" s="217"/>
      <c r="C430" s="260" t="s">
        <v>748</v>
      </c>
      <c r="D430" s="260" t="s">
        <v>724</v>
      </c>
      <c r="E430" s="260" t="s">
        <v>725</v>
      </c>
      <c r="F430" s="261" t="s">
        <v>198</v>
      </c>
      <c r="G430" s="327"/>
      <c r="H430" s="329">
        <v>0</v>
      </c>
      <c r="I430" s="331"/>
      <c r="J430" s="329">
        <v>0</v>
      </c>
      <c r="K430" s="331"/>
      <c r="L430" s="329">
        <v>450</v>
      </c>
      <c r="M430" s="331"/>
      <c r="N430" s="333">
        <v>900</v>
      </c>
    </row>
    <row r="431" spans="1:14" ht="15">
      <c r="A431" s="140"/>
      <c r="B431" s="217"/>
      <c r="C431" s="260" t="s">
        <v>749</v>
      </c>
      <c r="D431" s="260" t="s">
        <v>738</v>
      </c>
      <c r="E431" s="260" t="s">
        <v>739</v>
      </c>
      <c r="F431" s="261" t="s">
        <v>198</v>
      </c>
      <c r="G431" s="327"/>
      <c r="H431" s="329">
        <v>0</v>
      </c>
      <c r="I431" s="331"/>
      <c r="J431" s="329">
        <v>0</v>
      </c>
      <c r="K431" s="331"/>
      <c r="L431" s="329">
        <v>1500</v>
      </c>
      <c r="M431" s="331"/>
      <c r="N431" s="333">
        <v>3000</v>
      </c>
    </row>
    <row r="432" spans="1:14" ht="15">
      <c r="A432" s="140"/>
      <c r="B432" s="217"/>
      <c r="C432" s="260" t="s">
        <v>750</v>
      </c>
      <c r="D432" s="260" t="s">
        <v>738</v>
      </c>
      <c r="E432" s="260" t="s">
        <v>739</v>
      </c>
      <c r="F432" s="261" t="s">
        <v>198</v>
      </c>
      <c r="G432" s="327"/>
      <c r="H432" s="329">
        <v>100</v>
      </c>
      <c r="I432" s="331"/>
      <c r="J432" s="329">
        <v>100</v>
      </c>
      <c r="K432" s="331"/>
      <c r="L432" s="329">
        <v>1300</v>
      </c>
      <c r="M432" s="331"/>
      <c r="N432" s="333">
        <v>2500</v>
      </c>
    </row>
    <row r="433" spans="1:14" ht="15">
      <c r="A433" s="140"/>
      <c r="B433" s="217"/>
      <c r="C433" s="260" t="s">
        <v>751</v>
      </c>
      <c r="D433" s="260" t="s">
        <v>738</v>
      </c>
      <c r="E433" s="260" t="s">
        <v>739</v>
      </c>
      <c r="F433" s="261" t="s">
        <v>198</v>
      </c>
      <c r="G433" s="327"/>
      <c r="H433" s="329">
        <v>0</v>
      </c>
      <c r="I433" s="331"/>
      <c r="J433" s="329">
        <v>0</v>
      </c>
      <c r="K433" s="331"/>
      <c r="L433" s="329">
        <v>300</v>
      </c>
      <c r="M433" s="331"/>
      <c r="N433" s="333">
        <v>600</v>
      </c>
    </row>
    <row r="434" spans="1:14" ht="15">
      <c r="A434" s="140"/>
      <c r="B434" s="217"/>
      <c r="C434" s="260" t="s">
        <v>752</v>
      </c>
      <c r="D434" s="260" t="s">
        <v>738</v>
      </c>
      <c r="E434" s="260" t="s">
        <v>739</v>
      </c>
      <c r="F434" s="261" t="s">
        <v>198</v>
      </c>
      <c r="G434" s="327"/>
      <c r="H434" s="329">
        <v>0</v>
      </c>
      <c r="I434" s="331"/>
      <c r="J434" s="329">
        <v>0</v>
      </c>
      <c r="K434" s="331"/>
      <c r="L434" s="329">
        <v>8750</v>
      </c>
      <c r="M434" s="331"/>
      <c r="N434" s="333">
        <v>17500</v>
      </c>
    </row>
    <row r="435" spans="1:14" ht="15">
      <c r="A435" s="140"/>
      <c r="B435" s="217"/>
      <c r="C435" s="260" t="s">
        <v>753</v>
      </c>
      <c r="D435" s="260" t="s">
        <v>724</v>
      </c>
      <c r="E435" s="260" t="s">
        <v>754</v>
      </c>
      <c r="F435" s="261" t="s">
        <v>198</v>
      </c>
      <c r="G435" s="327"/>
      <c r="H435" s="329">
        <v>144.72</v>
      </c>
      <c r="I435" s="331"/>
      <c r="J435" s="329">
        <v>2770.05</v>
      </c>
      <c r="K435" s="331"/>
      <c r="L435" s="329">
        <v>5433.51</v>
      </c>
      <c r="M435" s="331"/>
      <c r="N435" s="333">
        <v>8096.96</v>
      </c>
    </row>
    <row r="436" spans="1:14" ht="15">
      <c r="A436" s="140"/>
      <c r="B436" s="217"/>
      <c r="C436" s="260" t="s">
        <v>755</v>
      </c>
      <c r="D436" s="260" t="s">
        <v>724</v>
      </c>
      <c r="E436" s="260" t="s">
        <v>754</v>
      </c>
      <c r="F436" s="261" t="s">
        <v>198</v>
      </c>
      <c r="G436" s="327"/>
      <c r="H436" s="329">
        <v>15594.94</v>
      </c>
      <c r="I436" s="331"/>
      <c r="J436" s="329">
        <v>15594.94</v>
      </c>
      <c r="K436" s="331"/>
      <c r="L436" s="329">
        <v>23594.94</v>
      </c>
      <c r="M436" s="331"/>
      <c r="N436" s="333">
        <v>31594.94</v>
      </c>
    </row>
    <row r="437" spans="1:14" ht="15">
      <c r="A437" s="140"/>
      <c r="B437" s="217"/>
      <c r="C437" s="260" t="s">
        <v>756</v>
      </c>
      <c r="D437" s="260" t="s">
        <v>724</v>
      </c>
      <c r="E437" s="260" t="s">
        <v>727</v>
      </c>
      <c r="F437" s="261" t="s">
        <v>198</v>
      </c>
      <c r="G437" s="327"/>
      <c r="H437" s="329">
        <v>47.77</v>
      </c>
      <c r="I437" s="331"/>
      <c r="J437" s="329">
        <v>47.77</v>
      </c>
      <c r="K437" s="331"/>
      <c r="L437" s="329">
        <v>47.77</v>
      </c>
      <c r="M437" s="331"/>
      <c r="N437" s="333">
        <v>47.77</v>
      </c>
    </row>
    <row r="438" spans="1:14" ht="15">
      <c r="A438" s="140"/>
      <c r="B438" s="217"/>
      <c r="C438" s="260" t="s">
        <v>757</v>
      </c>
      <c r="D438" s="260" t="s">
        <v>724</v>
      </c>
      <c r="E438" s="260" t="s">
        <v>754</v>
      </c>
      <c r="F438" s="261" t="s">
        <v>198</v>
      </c>
      <c r="G438" s="327"/>
      <c r="H438" s="329">
        <v>0</v>
      </c>
      <c r="I438" s="331"/>
      <c r="J438" s="329">
        <v>0</v>
      </c>
      <c r="K438" s="331"/>
      <c r="L438" s="329">
        <v>150</v>
      </c>
      <c r="M438" s="331"/>
      <c r="N438" s="333">
        <v>300</v>
      </c>
    </row>
    <row r="439" spans="1:14" ht="15">
      <c r="A439" s="140"/>
      <c r="B439" s="217"/>
      <c r="C439" s="260" t="s">
        <v>758</v>
      </c>
      <c r="D439" s="260" t="s">
        <v>724</v>
      </c>
      <c r="E439" s="260" t="s">
        <v>727</v>
      </c>
      <c r="F439" s="261" t="s">
        <v>198</v>
      </c>
      <c r="G439" s="327"/>
      <c r="H439" s="329">
        <v>0</v>
      </c>
      <c r="I439" s="331"/>
      <c r="J439" s="329">
        <v>5212</v>
      </c>
      <c r="K439" s="331"/>
      <c r="L439" s="329">
        <v>5582.12</v>
      </c>
      <c r="M439" s="331"/>
      <c r="N439" s="333">
        <v>5952.23</v>
      </c>
    </row>
    <row r="440" spans="1:14" ht="15">
      <c r="A440" s="140"/>
      <c r="B440" s="217"/>
      <c r="C440" s="260" t="s">
        <v>759</v>
      </c>
      <c r="D440" s="260" t="s">
        <v>724</v>
      </c>
      <c r="E440" s="260" t="s">
        <v>760</v>
      </c>
      <c r="F440" s="261" t="s">
        <v>198</v>
      </c>
      <c r="G440" s="327"/>
      <c r="H440" s="329">
        <v>295.08</v>
      </c>
      <c r="I440" s="331"/>
      <c r="J440" s="329">
        <v>352.96</v>
      </c>
      <c r="K440" s="331"/>
      <c r="L440" s="329">
        <v>1074.02</v>
      </c>
      <c r="M440" s="331"/>
      <c r="N440" s="333">
        <v>1795.08</v>
      </c>
    </row>
    <row r="441" spans="1:14" ht="15">
      <c r="A441" s="140"/>
      <c r="B441" s="217"/>
      <c r="C441" s="260" t="s">
        <v>761</v>
      </c>
      <c r="D441" s="260" t="s">
        <v>724</v>
      </c>
      <c r="E441" s="260" t="s">
        <v>727</v>
      </c>
      <c r="F441" s="261" t="s">
        <v>198</v>
      </c>
      <c r="G441" s="327"/>
      <c r="H441" s="329">
        <v>0</v>
      </c>
      <c r="I441" s="331"/>
      <c r="J441" s="329">
        <v>0</v>
      </c>
      <c r="K441" s="331"/>
      <c r="L441" s="329">
        <v>150</v>
      </c>
      <c r="M441" s="331"/>
      <c r="N441" s="333">
        <v>300</v>
      </c>
    </row>
    <row r="442" spans="1:14" ht="15">
      <c r="A442" s="140"/>
      <c r="B442" s="217"/>
      <c r="C442" s="260" t="s">
        <v>762</v>
      </c>
      <c r="D442" s="260" t="s">
        <v>724</v>
      </c>
      <c r="E442" s="260" t="s">
        <v>727</v>
      </c>
      <c r="F442" s="261" t="s">
        <v>198</v>
      </c>
      <c r="G442" s="327"/>
      <c r="H442" s="329">
        <v>0</v>
      </c>
      <c r="I442" s="331"/>
      <c r="J442" s="329">
        <v>0</v>
      </c>
      <c r="K442" s="331"/>
      <c r="L442" s="329">
        <v>647.5</v>
      </c>
      <c r="M442" s="331"/>
      <c r="N442" s="333">
        <v>1295</v>
      </c>
    </row>
    <row r="443" spans="1:14" ht="15">
      <c r="A443" s="140"/>
      <c r="B443" s="217"/>
      <c r="C443" s="260" t="s">
        <v>763</v>
      </c>
      <c r="D443" s="260" t="s">
        <v>738</v>
      </c>
      <c r="E443" s="260" t="s">
        <v>739</v>
      </c>
      <c r="F443" s="261" t="s">
        <v>198</v>
      </c>
      <c r="G443" s="327"/>
      <c r="H443" s="329">
        <v>0</v>
      </c>
      <c r="I443" s="331"/>
      <c r="J443" s="329">
        <v>0</v>
      </c>
      <c r="K443" s="331"/>
      <c r="L443" s="329">
        <v>1500</v>
      </c>
      <c r="M443" s="331"/>
      <c r="N443" s="333">
        <v>3000</v>
      </c>
    </row>
    <row r="444" spans="1:14" ht="15">
      <c r="A444" s="140"/>
      <c r="B444" s="217"/>
      <c r="C444" s="260" t="s">
        <v>764</v>
      </c>
      <c r="D444" s="260" t="s">
        <v>724</v>
      </c>
      <c r="E444" s="260" t="s">
        <v>727</v>
      </c>
      <c r="F444" s="261" t="s">
        <v>198</v>
      </c>
      <c r="G444" s="327"/>
      <c r="H444" s="329">
        <v>0</v>
      </c>
      <c r="I444" s="331"/>
      <c r="J444" s="329">
        <v>0</v>
      </c>
      <c r="K444" s="331"/>
      <c r="L444" s="329">
        <v>801.49</v>
      </c>
      <c r="M444" s="331"/>
      <c r="N444" s="333">
        <v>1602.98</v>
      </c>
    </row>
    <row r="445" spans="1:14" ht="15">
      <c r="A445" s="140"/>
      <c r="B445" s="217"/>
      <c r="C445" s="260" t="s">
        <v>765</v>
      </c>
      <c r="D445" s="260" t="s">
        <v>724</v>
      </c>
      <c r="E445" s="260" t="s">
        <v>725</v>
      </c>
      <c r="F445" s="261" t="s">
        <v>198</v>
      </c>
      <c r="G445" s="327"/>
      <c r="H445" s="329">
        <v>6002</v>
      </c>
      <c r="I445" s="331"/>
      <c r="J445" s="329">
        <v>6002</v>
      </c>
      <c r="K445" s="331"/>
      <c r="L445" s="329">
        <v>6002</v>
      </c>
      <c r="M445" s="331"/>
      <c r="N445" s="333">
        <v>6002</v>
      </c>
    </row>
    <row r="446" spans="1:14" ht="15">
      <c r="A446" s="140"/>
      <c r="B446" s="217"/>
      <c r="C446" s="260" t="s">
        <v>766</v>
      </c>
      <c r="D446" s="260" t="s">
        <v>738</v>
      </c>
      <c r="E446" s="260" t="s">
        <v>739</v>
      </c>
      <c r="F446" s="261" t="s">
        <v>198</v>
      </c>
      <c r="G446" s="327"/>
      <c r="H446" s="329">
        <v>0</v>
      </c>
      <c r="I446" s="331"/>
      <c r="J446" s="329">
        <v>0</v>
      </c>
      <c r="K446" s="331"/>
      <c r="L446" s="329">
        <v>250</v>
      </c>
      <c r="M446" s="331"/>
      <c r="N446" s="333">
        <v>500</v>
      </c>
    </row>
    <row r="447" spans="1:14" ht="15">
      <c r="A447" s="140"/>
      <c r="B447" s="217"/>
      <c r="C447" s="260" t="s">
        <v>767</v>
      </c>
      <c r="D447" s="260" t="s">
        <v>724</v>
      </c>
      <c r="E447" s="260" t="s">
        <v>727</v>
      </c>
      <c r="F447" s="261" t="s">
        <v>198</v>
      </c>
      <c r="G447" s="327"/>
      <c r="H447" s="329">
        <v>0</v>
      </c>
      <c r="I447" s="331"/>
      <c r="J447" s="329">
        <v>500</v>
      </c>
      <c r="K447" s="331"/>
      <c r="L447" s="329">
        <v>2450</v>
      </c>
      <c r="M447" s="331"/>
      <c r="N447" s="333">
        <v>4400</v>
      </c>
    </row>
    <row r="448" spans="1:14" ht="15">
      <c r="A448" s="140"/>
      <c r="B448" s="217"/>
      <c r="C448" s="260" t="s">
        <v>768</v>
      </c>
      <c r="D448" s="260" t="s">
        <v>724</v>
      </c>
      <c r="E448" s="260" t="s">
        <v>754</v>
      </c>
      <c r="F448" s="261" t="s">
        <v>198</v>
      </c>
      <c r="G448" s="327"/>
      <c r="H448" s="329">
        <v>0</v>
      </c>
      <c r="I448" s="331"/>
      <c r="J448" s="329">
        <v>0</v>
      </c>
      <c r="K448" s="331"/>
      <c r="L448" s="329">
        <v>6500</v>
      </c>
      <c r="M448" s="331"/>
      <c r="N448" s="333">
        <v>13000</v>
      </c>
    </row>
    <row r="449" spans="1:14" ht="15">
      <c r="A449" s="140"/>
      <c r="B449" s="217"/>
      <c r="C449" s="260" t="s">
        <v>769</v>
      </c>
      <c r="D449" s="260" t="s">
        <v>724</v>
      </c>
      <c r="E449" s="260" t="s">
        <v>727</v>
      </c>
      <c r="F449" s="261" t="s">
        <v>198</v>
      </c>
      <c r="G449" s="327"/>
      <c r="H449" s="329">
        <v>47864</v>
      </c>
      <c r="I449" s="331"/>
      <c r="J449" s="329">
        <v>47864</v>
      </c>
      <c r="K449" s="331"/>
      <c r="L449" s="329">
        <v>73432</v>
      </c>
      <c r="M449" s="331"/>
      <c r="N449" s="333">
        <v>99000</v>
      </c>
    </row>
    <row r="450" spans="1:14" ht="15">
      <c r="A450" s="140"/>
      <c r="B450" s="217"/>
      <c r="C450" s="260" t="s">
        <v>770</v>
      </c>
      <c r="D450" s="260" t="s">
        <v>724</v>
      </c>
      <c r="E450" s="260" t="s">
        <v>727</v>
      </c>
      <c r="F450" s="261" t="s">
        <v>198</v>
      </c>
      <c r="G450" s="327"/>
      <c r="H450" s="329">
        <v>0</v>
      </c>
      <c r="I450" s="331"/>
      <c r="J450" s="329">
        <v>2396.24</v>
      </c>
      <c r="K450" s="331"/>
      <c r="L450" s="329">
        <v>3696.24</v>
      </c>
      <c r="M450" s="331"/>
      <c r="N450" s="333">
        <v>4996.24</v>
      </c>
    </row>
    <row r="451" spans="1:14" ht="15">
      <c r="A451" s="140"/>
      <c r="B451" s="217"/>
      <c r="C451" s="260" t="s">
        <v>771</v>
      </c>
      <c r="D451" s="260" t="s">
        <v>772</v>
      </c>
      <c r="E451" s="260" t="s">
        <v>773</v>
      </c>
      <c r="F451" s="261" t="s">
        <v>198</v>
      </c>
      <c r="G451" s="327"/>
      <c r="H451" s="329">
        <v>0</v>
      </c>
      <c r="I451" s="331"/>
      <c r="J451" s="329">
        <v>0</v>
      </c>
      <c r="K451" s="331"/>
      <c r="L451" s="329">
        <v>100</v>
      </c>
      <c r="M451" s="331"/>
      <c r="N451" s="333">
        <v>200</v>
      </c>
    </row>
    <row r="452" spans="1:14" ht="15">
      <c r="A452" s="140"/>
      <c r="B452" s="217"/>
      <c r="C452" s="260" t="s">
        <v>774</v>
      </c>
      <c r="D452" s="260" t="s">
        <v>775</v>
      </c>
      <c r="E452" s="260" t="s">
        <v>776</v>
      </c>
      <c r="F452" s="261" t="s">
        <v>198</v>
      </c>
      <c r="G452" s="327"/>
      <c r="H452" s="329">
        <v>3789.37</v>
      </c>
      <c r="I452" s="331"/>
      <c r="J452" s="329">
        <v>8949.92</v>
      </c>
      <c r="K452" s="331"/>
      <c r="L452" s="329">
        <v>19197.49</v>
      </c>
      <c r="M452" s="331"/>
      <c r="N452" s="333">
        <v>29445.06</v>
      </c>
    </row>
    <row r="453" spans="1:14" ht="15">
      <c r="A453" s="140"/>
      <c r="B453" s="217"/>
      <c r="C453" s="260" t="s">
        <v>777</v>
      </c>
      <c r="D453" s="260" t="s">
        <v>724</v>
      </c>
      <c r="E453" s="260" t="s">
        <v>778</v>
      </c>
      <c r="F453" s="261" t="s">
        <v>198</v>
      </c>
      <c r="G453" s="327"/>
      <c r="H453" s="329">
        <v>0</v>
      </c>
      <c r="I453" s="331"/>
      <c r="J453" s="329">
        <v>0</v>
      </c>
      <c r="K453" s="331"/>
      <c r="L453" s="329">
        <v>625</v>
      </c>
      <c r="M453" s="331"/>
      <c r="N453" s="333">
        <v>1250</v>
      </c>
    </row>
    <row r="454" spans="1:14" ht="15">
      <c r="A454" s="140"/>
      <c r="B454" s="217"/>
      <c r="C454" s="260" t="s">
        <v>779</v>
      </c>
      <c r="D454" s="260" t="s">
        <v>772</v>
      </c>
      <c r="E454" s="260" t="s">
        <v>773</v>
      </c>
      <c r="F454" s="261" t="s">
        <v>198</v>
      </c>
      <c r="G454" s="327"/>
      <c r="H454" s="329">
        <v>0</v>
      </c>
      <c r="I454" s="331"/>
      <c r="J454" s="329">
        <v>0</v>
      </c>
      <c r="K454" s="331"/>
      <c r="L454" s="329">
        <v>1500</v>
      </c>
      <c r="M454" s="331"/>
      <c r="N454" s="333">
        <v>3000</v>
      </c>
    </row>
    <row r="455" spans="1:14" ht="15">
      <c r="A455" s="140"/>
      <c r="B455" s="217"/>
      <c r="C455" s="260" t="s">
        <v>780</v>
      </c>
      <c r="D455" s="260" t="s">
        <v>724</v>
      </c>
      <c r="E455" s="260" t="s">
        <v>727</v>
      </c>
      <c r="F455" s="261" t="s">
        <v>198</v>
      </c>
      <c r="G455" s="327"/>
      <c r="H455" s="329">
        <v>0</v>
      </c>
      <c r="I455" s="331"/>
      <c r="J455" s="329">
        <v>0</v>
      </c>
      <c r="K455" s="331"/>
      <c r="L455" s="329">
        <v>2250</v>
      </c>
      <c r="M455" s="331"/>
      <c r="N455" s="333">
        <v>4500</v>
      </c>
    </row>
    <row r="456" spans="1:14" ht="15">
      <c r="A456" s="140"/>
      <c r="B456" s="217"/>
      <c r="C456" s="260" t="s">
        <v>781</v>
      </c>
      <c r="D456" s="260" t="s">
        <v>724</v>
      </c>
      <c r="E456" s="260" t="s">
        <v>727</v>
      </c>
      <c r="F456" s="261" t="s">
        <v>198</v>
      </c>
      <c r="G456" s="327"/>
      <c r="H456" s="329">
        <v>0</v>
      </c>
      <c r="I456" s="331"/>
      <c r="J456" s="329">
        <v>200</v>
      </c>
      <c r="K456" s="331"/>
      <c r="L456" s="329">
        <v>200</v>
      </c>
      <c r="M456" s="331"/>
      <c r="N456" s="333">
        <v>200</v>
      </c>
    </row>
    <row r="457" spans="1:14" ht="15">
      <c r="A457" s="140"/>
      <c r="B457" s="217"/>
      <c r="C457" s="260" t="s">
        <v>782</v>
      </c>
      <c r="D457" s="260" t="s">
        <v>738</v>
      </c>
      <c r="E457" s="260" t="s">
        <v>739</v>
      </c>
      <c r="F457" s="261" t="s">
        <v>198</v>
      </c>
      <c r="G457" s="327"/>
      <c r="H457" s="329">
        <v>0</v>
      </c>
      <c r="I457" s="331"/>
      <c r="J457" s="329">
        <v>0</v>
      </c>
      <c r="K457" s="331"/>
      <c r="L457" s="329">
        <v>250</v>
      </c>
      <c r="M457" s="331"/>
      <c r="N457" s="333">
        <v>500</v>
      </c>
    </row>
    <row r="458" spans="1:14" ht="15">
      <c r="A458" s="140"/>
      <c r="B458" s="217"/>
      <c r="C458" s="260" t="s">
        <v>783</v>
      </c>
      <c r="D458" s="260" t="s">
        <v>738</v>
      </c>
      <c r="E458" s="260" t="s">
        <v>739</v>
      </c>
      <c r="F458" s="261" t="s">
        <v>198</v>
      </c>
      <c r="G458" s="327"/>
      <c r="H458" s="329">
        <v>0</v>
      </c>
      <c r="I458" s="331"/>
      <c r="J458" s="329">
        <v>700</v>
      </c>
      <c r="K458" s="331"/>
      <c r="L458" s="329">
        <v>950</v>
      </c>
      <c r="M458" s="331"/>
      <c r="N458" s="333">
        <v>1200</v>
      </c>
    </row>
    <row r="459" spans="1:14" ht="15">
      <c r="A459" s="140"/>
      <c r="B459" s="217"/>
      <c r="C459" s="260" t="s">
        <v>784</v>
      </c>
      <c r="D459" s="260" t="s">
        <v>738</v>
      </c>
      <c r="E459" s="260" t="s">
        <v>739</v>
      </c>
      <c r="F459" s="261" t="s">
        <v>198</v>
      </c>
      <c r="G459" s="327"/>
      <c r="H459" s="329">
        <v>0</v>
      </c>
      <c r="I459" s="331"/>
      <c r="J459" s="329">
        <v>0</v>
      </c>
      <c r="K459" s="331"/>
      <c r="L459" s="329">
        <v>100</v>
      </c>
      <c r="M459" s="331"/>
      <c r="N459" s="333">
        <v>200</v>
      </c>
    </row>
    <row r="460" spans="1:14" ht="15">
      <c r="A460" s="140"/>
      <c r="B460" s="217"/>
      <c r="C460" s="260" t="s">
        <v>785</v>
      </c>
      <c r="D460" s="260" t="s">
        <v>724</v>
      </c>
      <c r="E460" s="260" t="s">
        <v>760</v>
      </c>
      <c r="F460" s="261" t="s">
        <v>198</v>
      </c>
      <c r="G460" s="327"/>
      <c r="H460" s="329">
        <v>0</v>
      </c>
      <c r="I460" s="331"/>
      <c r="J460" s="329">
        <v>0</v>
      </c>
      <c r="K460" s="331"/>
      <c r="L460" s="329">
        <v>900</v>
      </c>
      <c r="M460" s="331"/>
      <c r="N460" s="333">
        <v>1800</v>
      </c>
    </row>
    <row r="461" spans="1:14" ht="15">
      <c r="A461" s="140"/>
      <c r="B461" s="217"/>
      <c r="C461" s="260" t="s">
        <v>786</v>
      </c>
      <c r="D461" s="260" t="s">
        <v>724</v>
      </c>
      <c r="E461" s="260" t="s">
        <v>727</v>
      </c>
      <c r="F461" s="261" t="s">
        <v>198</v>
      </c>
      <c r="G461" s="327"/>
      <c r="H461" s="329">
        <v>0</v>
      </c>
      <c r="I461" s="331"/>
      <c r="J461" s="329">
        <v>0</v>
      </c>
      <c r="K461" s="331"/>
      <c r="L461" s="329">
        <v>1250</v>
      </c>
      <c r="M461" s="331"/>
      <c r="N461" s="333">
        <v>2500</v>
      </c>
    </row>
    <row r="462" spans="1:14" ht="15">
      <c r="A462" s="140"/>
      <c r="B462" s="217"/>
      <c r="C462" s="260" t="s">
        <v>787</v>
      </c>
      <c r="D462" s="260" t="s">
        <v>724</v>
      </c>
      <c r="E462" s="260" t="s">
        <v>725</v>
      </c>
      <c r="F462" s="261" t="s">
        <v>198</v>
      </c>
      <c r="G462" s="327"/>
      <c r="H462" s="329">
        <v>1502</v>
      </c>
      <c r="I462" s="331"/>
      <c r="J462" s="329">
        <v>1502</v>
      </c>
      <c r="K462" s="331"/>
      <c r="L462" s="329">
        <v>9251</v>
      </c>
      <c r="M462" s="331"/>
      <c r="N462" s="333">
        <v>17000</v>
      </c>
    </row>
    <row r="463" spans="1:14" ht="15">
      <c r="A463" s="140"/>
      <c r="B463" s="217"/>
      <c r="C463" s="220" t="s">
        <v>788</v>
      </c>
      <c r="D463" s="220" t="s">
        <v>772</v>
      </c>
      <c r="E463" s="220" t="s">
        <v>773</v>
      </c>
      <c r="F463" s="226" t="s">
        <v>198</v>
      </c>
      <c r="G463" s="308"/>
      <c r="H463" s="313">
        <v>0</v>
      </c>
      <c r="I463" s="311"/>
      <c r="J463" s="313">
        <v>0</v>
      </c>
      <c r="K463" s="311"/>
      <c r="L463" s="313">
        <v>11500</v>
      </c>
      <c r="M463" s="311"/>
      <c r="N463" s="318">
        <v>23000</v>
      </c>
    </row>
    <row r="464" spans="1:14" ht="15">
      <c r="A464" s="140" t="s">
        <v>71</v>
      </c>
      <c r="B464" s="137" t="s">
        <v>70</v>
      </c>
      <c r="C464" s="221"/>
      <c r="D464" s="221"/>
      <c r="E464" s="221"/>
      <c r="F464" s="337"/>
      <c r="G464" s="70"/>
      <c r="H464" s="72"/>
      <c r="I464" s="72"/>
      <c r="J464" s="72"/>
      <c r="K464" s="72"/>
      <c r="L464" s="72"/>
      <c r="M464" s="72"/>
      <c r="N464" s="74"/>
    </row>
    <row r="465" spans="1:14" ht="15">
      <c r="A465" s="140" t="s">
        <v>72</v>
      </c>
      <c r="B465" s="137" t="s">
        <v>12</v>
      </c>
      <c r="C465" s="141"/>
      <c r="D465" s="141"/>
      <c r="E465" s="141"/>
      <c r="F465" s="157"/>
      <c r="G465" s="158"/>
      <c r="H465" s="159"/>
      <c r="I465" s="159"/>
      <c r="J465" s="159"/>
      <c r="K465" s="159"/>
      <c r="L465" s="159"/>
      <c r="M465" s="159"/>
      <c r="N465" s="160"/>
    </row>
    <row r="466" spans="1:14" ht="15">
      <c r="A466" s="140" t="s">
        <v>74</v>
      </c>
      <c r="B466" s="137" t="s">
        <v>73</v>
      </c>
      <c r="C466" s="141"/>
      <c r="D466" s="141"/>
      <c r="E466" s="141"/>
      <c r="F466" s="157"/>
      <c r="G466" s="158"/>
      <c r="H466" s="159"/>
      <c r="I466" s="159"/>
      <c r="J466" s="159"/>
      <c r="K466" s="159">
        <v>315.02</v>
      </c>
      <c r="L466" s="159"/>
      <c r="M466" s="159">
        <v>474.24</v>
      </c>
      <c r="N466" s="160"/>
    </row>
    <row r="467" spans="1:14" ht="15">
      <c r="A467" s="140" t="s">
        <v>76</v>
      </c>
      <c r="B467" s="137" t="s">
        <v>75</v>
      </c>
      <c r="C467" s="141"/>
      <c r="D467" s="141"/>
      <c r="E467" s="141"/>
      <c r="F467" s="157"/>
      <c r="G467" s="70"/>
      <c r="H467" s="72"/>
      <c r="I467" s="72"/>
      <c r="J467" s="72"/>
      <c r="K467" s="72"/>
      <c r="L467" s="72"/>
      <c r="M467" s="72"/>
      <c r="N467" s="74"/>
    </row>
    <row r="468" spans="1:14" ht="15">
      <c r="A468" s="140" t="s">
        <v>78</v>
      </c>
      <c r="B468" s="137" t="s">
        <v>77</v>
      </c>
      <c r="C468" s="246"/>
      <c r="D468" s="246"/>
      <c r="E468" s="246"/>
      <c r="F468" s="378"/>
      <c r="G468" s="70">
        <v>3575.07</v>
      </c>
      <c r="H468" s="72">
        <f>SUM(H469:H472)</f>
        <v>3900</v>
      </c>
      <c r="I468" s="72">
        <v>7191.74</v>
      </c>
      <c r="J468" s="72">
        <f>SUM(J469:J472)</f>
        <v>7500</v>
      </c>
      <c r="K468" s="72">
        <v>10719.71</v>
      </c>
      <c r="L468" s="72">
        <f>SUM(L469:L472)</f>
        <v>37876.71</v>
      </c>
      <c r="M468" s="72">
        <v>14121.87</v>
      </c>
      <c r="N468" s="74">
        <f>SUM(N469:N472)</f>
        <v>68253.42</v>
      </c>
    </row>
    <row r="469" spans="1:14" ht="15">
      <c r="A469" s="140"/>
      <c r="B469" s="217"/>
      <c r="C469" s="247" t="s">
        <v>789</v>
      </c>
      <c r="D469" s="247" t="s">
        <v>790</v>
      </c>
      <c r="E469" s="247" t="s">
        <v>791</v>
      </c>
      <c r="F469" s="249" t="s">
        <v>198</v>
      </c>
      <c r="G469" s="309"/>
      <c r="H469" s="322">
        <v>0</v>
      </c>
      <c r="I469" s="312"/>
      <c r="J469" s="322">
        <v>0</v>
      </c>
      <c r="K469" s="312"/>
      <c r="L469" s="322">
        <v>250</v>
      </c>
      <c r="M469" s="312"/>
      <c r="N469" s="325">
        <v>500</v>
      </c>
    </row>
    <row r="470" spans="1:14" ht="15">
      <c r="A470" s="140"/>
      <c r="B470" s="217"/>
      <c r="C470" s="260" t="s">
        <v>792</v>
      </c>
      <c r="D470" s="260" t="s">
        <v>793</v>
      </c>
      <c r="E470" s="260" t="s">
        <v>794</v>
      </c>
      <c r="F470" s="261" t="s">
        <v>198</v>
      </c>
      <c r="G470" s="327"/>
      <c r="H470" s="329">
        <v>0</v>
      </c>
      <c r="I470" s="331"/>
      <c r="J470" s="329">
        <v>0</v>
      </c>
      <c r="K470" s="331"/>
      <c r="L470" s="329">
        <v>250</v>
      </c>
      <c r="M470" s="331"/>
      <c r="N470" s="333">
        <v>500</v>
      </c>
    </row>
    <row r="471" spans="1:14" ht="15">
      <c r="A471" s="140"/>
      <c r="B471" s="217"/>
      <c r="C471" s="260" t="s">
        <v>795</v>
      </c>
      <c r="D471" s="260" t="s">
        <v>793</v>
      </c>
      <c r="E471" s="260" t="s">
        <v>794</v>
      </c>
      <c r="F471" s="261" t="s">
        <v>198</v>
      </c>
      <c r="G471" s="327"/>
      <c r="H471" s="329">
        <v>3900</v>
      </c>
      <c r="I471" s="331"/>
      <c r="J471" s="329">
        <v>7500</v>
      </c>
      <c r="K471" s="331"/>
      <c r="L471" s="329">
        <v>37276.71</v>
      </c>
      <c r="M471" s="331"/>
      <c r="N471" s="333">
        <v>67053.42</v>
      </c>
    </row>
    <row r="472" spans="1:14" ht="15">
      <c r="A472" s="140"/>
      <c r="B472" s="217"/>
      <c r="C472" s="220" t="s">
        <v>796</v>
      </c>
      <c r="D472" s="220" t="s">
        <v>793</v>
      </c>
      <c r="E472" s="220" t="s">
        <v>794</v>
      </c>
      <c r="F472" s="226" t="s">
        <v>198</v>
      </c>
      <c r="G472" s="308"/>
      <c r="H472" s="313">
        <v>0</v>
      </c>
      <c r="I472" s="311"/>
      <c r="J472" s="313">
        <v>0</v>
      </c>
      <c r="K472" s="311"/>
      <c r="L472" s="313">
        <v>100</v>
      </c>
      <c r="M472" s="311"/>
      <c r="N472" s="318">
        <v>200</v>
      </c>
    </row>
    <row r="473" spans="1:14" ht="15">
      <c r="A473" s="140" t="s">
        <v>80</v>
      </c>
      <c r="B473" s="137" t="s">
        <v>79</v>
      </c>
      <c r="C473" s="222"/>
      <c r="D473" s="222"/>
      <c r="E473" s="222"/>
      <c r="F473" s="346"/>
      <c r="G473" s="70">
        <v>2823</v>
      </c>
      <c r="H473" s="72">
        <f>SUM(H474:H480)</f>
        <v>2899</v>
      </c>
      <c r="I473" s="72">
        <v>5387.29</v>
      </c>
      <c r="J473" s="72">
        <f>SUM(J474:J480)</f>
        <v>5238.23</v>
      </c>
      <c r="K473" s="72">
        <v>32305.06</v>
      </c>
      <c r="L473" s="72">
        <f>SUM(L474:L480)</f>
        <v>24835.2</v>
      </c>
      <c r="M473" s="72">
        <v>38094.54</v>
      </c>
      <c r="N473" s="74">
        <f>SUM(N474:N480)</f>
        <v>56432.16</v>
      </c>
    </row>
    <row r="474" spans="1:14" ht="15">
      <c r="A474" s="140"/>
      <c r="B474" s="217"/>
      <c r="C474" s="247" t="s">
        <v>797</v>
      </c>
      <c r="D474" s="247" t="s">
        <v>798</v>
      </c>
      <c r="E474" s="247" t="s">
        <v>197</v>
      </c>
      <c r="F474" s="249" t="s">
        <v>198</v>
      </c>
      <c r="G474" s="309"/>
      <c r="H474" s="322">
        <v>117</v>
      </c>
      <c r="I474" s="312"/>
      <c r="J474" s="322">
        <v>117</v>
      </c>
      <c r="K474" s="312"/>
      <c r="L474" s="322">
        <v>15033.5</v>
      </c>
      <c r="M474" s="312"/>
      <c r="N474" s="325">
        <v>29950</v>
      </c>
    </row>
    <row r="475" spans="1:14" ht="15">
      <c r="A475" s="140"/>
      <c r="B475" s="217"/>
      <c r="C475" s="260" t="s">
        <v>799</v>
      </c>
      <c r="D475" s="260" t="s">
        <v>800</v>
      </c>
      <c r="E475" s="260" t="s">
        <v>801</v>
      </c>
      <c r="F475" s="261" t="s">
        <v>198</v>
      </c>
      <c r="G475" s="327"/>
      <c r="H475" s="329">
        <v>0</v>
      </c>
      <c r="I475" s="331"/>
      <c r="J475" s="329">
        <v>0</v>
      </c>
      <c r="K475" s="331"/>
      <c r="L475" s="329">
        <v>50</v>
      </c>
      <c r="M475" s="331"/>
      <c r="N475" s="333">
        <v>100</v>
      </c>
    </row>
    <row r="476" spans="1:14" ht="15">
      <c r="A476" s="140"/>
      <c r="B476" s="217"/>
      <c r="C476" s="260" t="s">
        <v>802</v>
      </c>
      <c r="D476" s="260" t="s">
        <v>803</v>
      </c>
      <c r="E476" s="260" t="s">
        <v>804</v>
      </c>
      <c r="F476" s="261" t="s">
        <v>198</v>
      </c>
      <c r="G476" s="327"/>
      <c r="H476" s="329">
        <v>2481</v>
      </c>
      <c r="I476" s="331"/>
      <c r="J476" s="329">
        <v>4820.23</v>
      </c>
      <c r="K476" s="331"/>
      <c r="L476" s="329">
        <v>8151.2</v>
      </c>
      <c r="M476" s="331"/>
      <c r="N476" s="333">
        <v>11482.16</v>
      </c>
    </row>
    <row r="477" spans="1:14" ht="15">
      <c r="A477" s="140"/>
      <c r="B477" s="217"/>
      <c r="C477" s="260" t="s">
        <v>805</v>
      </c>
      <c r="D477" s="260" t="s">
        <v>806</v>
      </c>
      <c r="E477" s="260" t="s">
        <v>807</v>
      </c>
      <c r="F477" s="261" t="s">
        <v>198</v>
      </c>
      <c r="G477" s="327"/>
      <c r="H477" s="329">
        <v>0</v>
      </c>
      <c r="I477" s="331"/>
      <c r="J477" s="329">
        <v>0</v>
      </c>
      <c r="K477" s="331"/>
      <c r="L477" s="329">
        <v>450</v>
      </c>
      <c r="M477" s="331"/>
      <c r="N477" s="333">
        <v>900</v>
      </c>
    </row>
    <row r="478" spans="1:14" ht="15">
      <c r="A478" s="140"/>
      <c r="B478" s="217"/>
      <c r="C478" s="260" t="s">
        <v>808</v>
      </c>
      <c r="D478" s="260" t="s">
        <v>800</v>
      </c>
      <c r="E478" s="260" t="s">
        <v>801</v>
      </c>
      <c r="F478" s="261" t="s">
        <v>198</v>
      </c>
      <c r="G478" s="327"/>
      <c r="H478" s="329">
        <v>0</v>
      </c>
      <c r="I478" s="331"/>
      <c r="J478" s="329">
        <v>0</v>
      </c>
      <c r="K478" s="331"/>
      <c r="L478" s="329">
        <v>500</v>
      </c>
      <c r="M478" s="331"/>
      <c r="N478" s="333">
        <v>1000</v>
      </c>
    </row>
    <row r="479" spans="1:14" ht="15">
      <c r="A479" s="140"/>
      <c r="B479" s="217"/>
      <c r="C479" s="260" t="s">
        <v>809</v>
      </c>
      <c r="D479" s="260" t="s">
        <v>798</v>
      </c>
      <c r="E479" s="260" t="s">
        <v>197</v>
      </c>
      <c r="F479" s="261" t="s">
        <v>198</v>
      </c>
      <c r="G479" s="327"/>
      <c r="H479" s="329">
        <v>301</v>
      </c>
      <c r="I479" s="331"/>
      <c r="J479" s="329">
        <v>301</v>
      </c>
      <c r="K479" s="331"/>
      <c r="L479" s="329">
        <v>650.5</v>
      </c>
      <c r="M479" s="331"/>
      <c r="N479" s="333">
        <v>1000</v>
      </c>
    </row>
    <row r="480" spans="1:14" ht="15">
      <c r="A480" s="140"/>
      <c r="B480" s="217"/>
      <c r="C480" s="220" t="s">
        <v>810</v>
      </c>
      <c r="D480" s="220" t="s">
        <v>811</v>
      </c>
      <c r="E480" s="220" t="s">
        <v>812</v>
      </c>
      <c r="F480" s="226" t="s">
        <v>195</v>
      </c>
      <c r="G480" s="308"/>
      <c r="H480" s="313">
        <v>0</v>
      </c>
      <c r="I480" s="311"/>
      <c r="J480" s="313">
        <v>0</v>
      </c>
      <c r="K480" s="311"/>
      <c r="L480" s="313">
        <v>0</v>
      </c>
      <c r="M480" s="311"/>
      <c r="N480" s="318">
        <v>12000</v>
      </c>
    </row>
    <row r="481" spans="1:14" ht="15">
      <c r="A481" s="143" t="s">
        <v>62</v>
      </c>
      <c r="B481" s="145" t="s">
        <v>127</v>
      </c>
      <c r="C481" s="221"/>
      <c r="D481" s="221"/>
      <c r="E481" s="221"/>
      <c r="F481" s="337"/>
      <c r="G481" s="62">
        <f>SUM(G156:G473)</f>
        <v>470765.54</v>
      </c>
      <c r="H481" s="63">
        <f>SUM(H473,H468,H467,H466,H465,H464,H413,H240,H214,H156)</f>
        <v>660702.01</v>
      </c>
      <c r="I481" s="63">
        <f>SUM(I473,I468,I467,I466,I465,I464,I413,I240,I214,I156)</f>
        <v>960610.48</v>
      </c>
      <c r="J481" s="63">
        <f>SUM(J473,J468,J467,J466,J465,J464,J413,J240,J214,J156)</f>
        <v>1276209.72</v>
      </c>
      <c r="K481" s="63">
        <f>SUM(K473,K468,K467,K466,K465,K464,K413,K240,K214,K156)</f>
        <v>1547260.54</v>
      </c>
      <c r="L481" s="63">
        <f>SUM(L473,L468,L467,L466,L465,L464,L413,L240,L214,L156)</f>
        <v>2291903.7</v>
      </c>
      <c r="M481" s="63">
        <f>SUM(M156:M473)</f>
        <v>2135213.96</v>
      </c>
      <c r="N481" s="64">
        <f>SUM(N473,N468,N467,N466,N465,N464,N413,N240,N214,N156)</f>
        <v>3398831.4</v>
      </c>
    </row>
    <row r="482" spans="1:14" ht="15">
      <c r="A482" s="140" t="s">
        <v>83</v>
      </c>
      <c r="B482" s="137" t="s">
        <v>82</v>
      </c>
      <c r="C482" s="141"/>
      <c r="D482" s="141"/>
      <c r="E482" s="141"/>
      <c r="F482" s="157"/>
      <c r="G482" s="58"/>
      <c r="H482" s="60"/>
      <c r="I482" s="72"/>
      <c r="J482" s="72"/>
      <c r="K482" s="72"/>
      <c r="L482" s="72"/>
      <c r="M482" s="72"/>
      <c r="N482" s="161"/>
    </row>
    <row r="483" spans="1:14" ht="15">
      <c r="A483" s="140" t="s">
        <v>85</v>
      </c>
      <c r="B483" s="137" t="s">
        <v>84</v>
      </c>
      <c r="C483" s="246"/>
      <c r="D483" s="246"/>
      <c r="E483" s="246"/>
      <c r="F483" s="378"/>
      <c r="G483" s="158">
        <v>533390.46</v>
      </c>
      <c r="H483" s="159">
        <f>SUM(H484:H526)</f>
        <v>117140.96</v>
      </c>
      <c r="I483" s="159">
        <v>814186.92</v>
      </c>
      <c r="J483" s="159">
        <f>SUM(J484:J526)</f>
        <v>163174.55</v>
      </c>
      <c r="K483" s="159">
        <v>1523553.35</v>
      </c>
      <c r="L483" s="159">
        <f>SUM(L484:L526)</f>
        <v>847052.24</v>
      </c>
      <c r="M483" s="159">
        <v>1865525.74</v>
      </c>
      <c r="N483" s="160">
        <f>SUM(N484:N526)</f>
        <v>1334735.52</v>
      </c>
    </row>
    <row r="484" spans="1:14" ht="15">
      <c r="A484" s="140"/>
      <c r="B484" s="217"/>
      <c r="C484" s="247" t="s">
        <v>813</v>
      </c>
      <c r="D484" s="247" t="s">
        <v>814</v>
      </c>
      <c r="E484" s="247" t="s">
        <v>197</v>
      </c>
      <c r="F484" s="249" t="s">
        <v>195</v>
      </c>
      <c r="G484" s="350"/>
      <c r="H484" s="365">
        <v>8967</v>
      </c>
      <c r="I484" s="354"/>
      <c r="J484" s="365">
        <v>8967</v>
      </c>
      <c r="K484" s="354"/>
      <c r="L484" s="365">
        <v>8967</v>
      </c>
      <c r="M484" s="354"/>
      <c r="N484" s="368">
        <v>8967</v>
      </c>
    </row>
    <row r="485" spans="1:14" ht="15">
      <c r="A485" s="140"/>
      <c r="B485" s="217"/>
      <c r="C485" s="260" t="s">
        <v>815</v>
      </c>
      <c r="D485" s="260" t="s">
        <v>816</v>
      </c>
      <c r="E485" s="260" t="s">
        <v>197</v>
      </c>
      <c r="F485" s="261" t="s">
        <v>195</v>
      </c>
      <c r="G485" s="370"/>
      <c r="H485" s="372">
        <v>15170.7</v>
      </c>
      <c r="I485" s="374"/>
      <c r="J485" s="372">
        <v>15370.67</v>
      </c>
      <c r="K485" s="374"/>
      <c r="L485" s="372">
        <v>15370.67</v>
      </c>
      <c r="M485" s="374"/>
      <c r="N485" s="376">
        <v>17670.7</v>
      </c>
    </row>
    <row r="486" spans="1:14" ht="15">
      <c r="A486" s="140"/>
      <c r="B486" s="217"/>
      <c r="C486" s="260" t="s">
        <v>817</v>
      </c>
      <c r="D486" s="260" t="s">
        <v>818</v>
      </c>
      <c r="E486" s="260" t="s">
        <v>819</v>
      </c>
      <c r="F486" s="261" t="s">
        <v>195</v>
      </c>
      <c r="G486" s="370"/>
      <c r="H486" s="372">
        <v>0</v>
      </c>
      <c r="I486" s="374"/>
      <c r="J486" s="372">
        <v>1830</v>
      </c>
      <c r="K486" s="374"/>
      <c r="L486" s="372">
        <v>1830</v>
      </c>
      <c r="M486" s="374"/>
      <c r="N486" s="376">
        <v>1830</v>
      </c>
    </row>
    <row r="487" spans="1:14" ht="15">
      <c r="A487" s="140"/>
      <c r="B487" s="217"/>
      <c r="C487" s="260" t="s">
        <v>820</v>
      </c>
      <c r="D487" s="260" t="s">
        <v>818</v>
      </c>
      <c r="E487" s="260" t="s">
        <v>819</v>
      </c>
      <c r="F487" s="261" t="s">
        <v>195</v>
      </c>
      <c r="G487" s="370"/>
      <c r="H487" s="372">
        <v>5914.56</v>
      </c>
      <c r="I487" s="374"/>
      <c r="J487" s="372">
        <v>5914.56</v>
      </c>
      <c r="K487" s="374"/>
      <c r="L487" s="372">
        <v>5914.56</v>
      </c>
      <c r="M487" s="374"/>
      <c r="N487" s="376">
        <v>6000</v>
      </c>
    </row>
    <row r="488" spans="1:14" ht="15">
      <c r="A488" s="140"/>
      <c r="B488" s="217"/>
      <c r="C488" s="260" t="s">
        <v>821</v>
      </c>
      <c r="D488" s="260" t="s">
        <v>822</v>
      </c>
      <c r="E488" s="260" t="s">
        <v>823</v>
      </c>
      <c r="F488" s="261" t="s">
        <v>195</v>
      </c>
      <c r="G488" s="370"/>
      <c r="H488" s="372">
        <v>515</v>
      </c>
      <c r="I488" s="374"/>
      <c r="J488" s="372">
        <v>515</v>
      </c>
      <c r="K488" s="374"/>
      <c r="L488" s="372">
        <v>515</v>
      </c>
      <c r="M488" s="374"/>
      <c r="N488" s="376">
        <v>2515</v>
      </c>
    </row>
    <row r="489" spans="1:14" ht="15">
      <c r="A489" s="140"/>
      <c r="B489" s="217"/>
      <c r="C489" s="260" t="s">
        <v>824</v>
      </c>
      <c r="D489" s="260" t="s">
        <v>816</v>
      </c>
      <c r="E489" s="260" t="s">
        <v>825</v>
      </c>
      <c r="F489" s="261" t="s">
        <v>195</v>
      </c>
      <c r="G489" s="370"/>
      <c r="H489" s="372">
        <v>35</v>
      </c>
      <c r="I489" s="374"/>
      <c r="J489" s="372">
        <v>35</v>
      </c>
      <c r="K489" s="374"/>
      <c r="L489" s="372">
        <v>35</v>
      </c>
      <c r="M489" s="374"/>
      <c r="N489" s="376">
        <v>35</v>
      </c>
    </row>
    <row r="490" spans="1:14" ht="15">
      <c r="A490" s="140"/>
      <c r="B490" s="217"/>
      <c r="C490" s="260" t="s">
        <v>826</v>
      </c>
      <c r="D490" s="260" t="s">
        <v>822</v>
      </c>
      <c r="E490" s="260" t="s">
        <v>823</v>
      </c>
      <c r="F490" s="261" t="s">
        <v>195</v>
      </c>
      <c r="G490" s="370"/>
      <c r="H490" s="372">
        <v>1216.34</v>
      </c>
      <c r="I490" s="374"/>
      <c r="J490" s="372">
        <v>1216.34</v>
      </c>
      <c r="K490" s="374"/>
      <c r="L490" s="372">
        <v>1216.34</v>
      </c>
      <c r="M490" s="374"/>
      <c r="N490" s="376">
        <v>1216.34</v>
      </c>
    </row>
    <row r="491" spans="1:14" ht="15">
      <c r="A491" s="140"/>
      <c r="B491" s="217"/>
      <c r="C491" s="260" t="s">
        <v>827</v>
      </c>
      <c r="D491" s="260" t="s">
        <v>816</v>
      </c>
      <c r="E491" s="260" t="s">
        <v>825</v>
      </c>
      <c r="F491" s="261" t="s">
        <v>195</v>
      </c>
      <c r="G491" s="370"/>
      <c r="H491" s="372">
        <v>0</v>
      </c>
      <c r="I491" s="374"/>
      <c r="J491" s="372">
        <v>3036.58</v>
      </c>
      <c r="K491" s="374"/>
      <c r="L491" s="372">
        <v>5000</v>
      </c>
      <c r="M491" s="374"/>
      <c r="N491" s="376">
        <v>5000</v>
      </c>
    </row>
    <row r="492" spans="1:14" ht="15">
      <c r="A492" s="140"/>
      <c r="B492" s="217"/>
      <c r="C492" s="260" t="s">
        <v>828</v>
      </c>
      <c r="D492" s="260" t="s">
        <v>829</v>
      </c>
      <c r="E492" s="260" t="s">
        <v>830</v>
      </c>
      <c r="F492" s="261" t="s">
        <v>195</v>
      </c>
      <c r="G492" s="370"/>
      <c r="H492" s="372">
        <v>0</v>
      </c>
      <c r="I492" s="374"/>
      <c r="J492" s="372">
        <v>0</v>
      </c>
      <c r="K492" s="374"/>
      <c r="L492" s="372">
        <v>0</v>
      </c>
      <c r="M492" s="374"/>
      <c r="N492" s="376">
        <v>1601.6</v>
      </c>
    </row>
    <row r="493" spans="1:14" ht="15">
      <c r="A493" s="140"/>
      <c r="B493" s="217"/>
      <c r="C493" s="260" t="s">
        <v>831</v>
      </c>
      <c r="D493" s="260" t="s">
        <v>829</v>
      </c>
      <c r="E493" s="260" t="s">
        <v>832</v>
      </c>
      <c r="F493" s="261" t="s">
        <v>195</v>
      </c>
      <c r="G493" s="370"/>
      <c r="H493" s="372">
        <v>4270</v>
      </c>
      <c r="I493" s="374"/>
      <c r="J493" s="372">
        <v>4270</v>
      </c>
      <c r="K493" s="374"/>
      <c r="L493" s="372">
        <v>4270</v>
      </c>
      <c r="M493" s="374"/>
      <c r="N493" s="376">
        <v>74056.21</v>
      </c>
    </row>
    <row r="494" spans="1:14" ht="15">
      <c r="A494" s="140"/>
      <c r="B494" s="217"/>
      <c r="C494" s="260" t="s">
        <v>833</v>
      </c>
      <c r="D494" s="260" t="s">
        <v>829</v>
      </c>
      <c r="E494" s="260" t="s">
        <v>832</v>
      </c>
      <c r="F494" s="261" t="s">
        <v>195</v>
      </c>
      <c r="G494" s="370"/>
      <c r="H494" s="372">
        <v>0</v>
      </c>
      <c r="I494" s="374"/>
      <c r="J494" s="372">
        <v>0</v>
      </c>
      <c r="K494" s="374"/>
      <c r="L494" s="372">
        <v>35000</v>
      </c>
      <c r="M494" s="374"/>
      <c r="N494" s="376">
        <v>35000</v>
      </c>
    </row>
    <row r="495" spans="1:14" ht="15">
      <c r="A495" s="140"/>
      <c r="B495" s="217"/>
      <c r="C495" s="260" t="s">
        <v>834</v>
      </c>
      <c r="D495" s="260" t="s">
        <v>814</v>
      </c>
      <c r="E495" s="260" t="s">
        <v>835</v>
      </c>
      <c r="F495" s="261" t="s">
        <v>195</v>
      </c>
      <c r="G495" s="370"/>
      <c r="H495" s="372">
        <v>3845.75</v>
      </c>
      <c r="I495" s="374"/>
      <c r="J495" s="372">
        <v>3845.75</v>
      </c>
      <c r="K495" s="374"/>
      <c r="L495" s="372">
        <v>3845.75</v>
      </c>
      <c r="M495" s="374"/>
      <c r="N495" s="376">
        <v>3845.75</v>
      </c>
    </row>
    <row r="496" spans="1:14" ht="15">
      <c r="A496" s="140"/>
      <c r="B496" s="217"/>
      <c r="C496" s="260" t="s">
        <v>836</v>
      </c>
      <c r="D496" s="260" t="s">
        <v>837</v>
      </c>
      <c r="E496" s="260" t="s">
        <v>838</v>
      </c>
      <c r="F496" s="261" t="s">
        <v>195</v>
      </c>
      <c r="G496" s="370"/>
      <c r="H496" s="372">
        <v>0</v>
      </c>
      <c r="I496" s="374"/>
      <c r="J496" s="372">
        <v>0</v>
      </c>
      <c r="K496" s="374"/>
      <c r="L496" s="372">
        <v>1122.4</v>
      </c>
      <c r="M496" s="374"/>
      <c r="N496" s="376">
        <v>1122.4</v>
      </c>
    </row>
    <row r="497" spans="1:14" ht="15">
      <c r="A497" s="140"/>
      <c r="B497" s="217"/>
      <c r="C497" s="260" t="s">
        <v>839</v>
      </c>
      <c r="D497" s="260" t="s">
        <v>818</v>
      </c>
      <c r="E497" s="260" t="s">
        <v>840</v>
      </c>
      <c r="F497" s="261" t="s">
        <v>195</v>
      </c>
      <c r="G497" s="370"/>
      <c r="H497" s="372">
        <v>0</v>
      </c>
      <c r="I497" s="374"/>
      <c r="J497" s="372">
        <v>0</v>
      </c>
      <c r="K497" s="374"/>
      <c r="L497" s="372">
        <v>0</v>
      </c>
      <c r="M497" s="374"/>
      <c r="N497" s="376">
        <v>40000</v>
      </c>
    </row>
    <row r="498" spans="1:14" ht="15">
      <c r="A498" s="140"/>
      <c r="B498" s="217"/>
      <c r="C498" s="260" t="s">
        <v>841</v>
      </c>
      <c r="D498" s="260" t="s">
        <v>842</v>
      </c>
      <c r="E498" s="260" t="s">
        <v>843</v>
      </c>
      <c r="F498" s="261" t="s">
        <v>195</v>
      </c>
      <c r="G498" s="370"/>
      <c r="H498" s="372">
        <v>6964.98</v>
      </c>
      <c r="I498" s="374"/>
      <c r="J498" s="372">
        <v>6964.98</v>
      </c>
      <c r="K498" s="374"/>
      <c r="L498" s="372">
        <v>6964.98</v>
      </c>
      <c r="M498" s="374"/>
      <c r="N498" s="376">
        <v>6964.98</v>
      </c>
    </row>
    <row r="499" spans="1:14" ht="15">
      <c r="A499" s="140"/>
      <c r="B499" s="217"/>
      <c r="C499" s="260" t="s">
        <v>844</v>
      </c>
      <c r="D499" s="260" t="s">
        <v>829</v>
      </c>
      <c r="E499" s="260" t="s">
        <v>845</v>
      </c>
      <c r="F499" s="261" t="s">
        <v>195</v>
      </c>
      <c r="G499" s="370"/>
      <c r="H499" s="372">
        <v>0</v>
      </c>
      <c r="I499" s="374"/>
      <c r="J499" s="372">
        <v>0</v>
      </c>
      <c r="K499" s="374"/>
      <c r="L499" s="372">
        <v>0</v>
      </c>
      <c r="M499" s="374"/>
      <c r="N499" s="376">
        <v>35000</v>
      </c>
    </row>
    <row r="500" spans="1:14" ht="15">
      <c r="A500" s="140"/>
      <c r="B500" s="217"/>
      <c r="C500" s="260" t="s">
        <v>846</v>
      </c>
      <c r="D500" s="260" t="s">
        <v>847</v>
      </c>
      <c r="E500" s="260" t="s">
        <v>197</v>
      </c>
      <c r="F500" s="261" t="s">
        <v>195</v>
      </c>
      <c r="G500" s="370"/>
      <c r="H500" s="372">
        <v>0</v>
      </c>
      <c r="I500" s="374"/>
      <c r="J500" s="372">
        <v>0</v>
      </c>
      <c r="K500" s="374"/>
      <c r="L500" s="372">
        <v>0</v>
      </c>
      <c r="M500" s="374"/>
      <c r="N500" s="376">
        <v>5000</v>
      </c>
    </row>
    <row r="501" spans="1:14" ht="15">
      <c r="A501" s="140"/>
      <c r="B501" s="217"/>
      <c r="C501" s="260" t="s">
        <v>848</v>
      </c>
      <c r="D501" s="260" t="s">
        <v>814</v>
      </c>
      <c r="E501" s="260" t="s">
        <v>835</v>
      </c>
      <c r="F501" s="261" t="s">
        <v>195</v>
      </c>
      <c r="G501" s="370"/>
      <c r="H501" s="372">
        <v>0</v>
      </c>
      <c r="I501" s="374"/>
      <c r="J501" s="372">
        <v>0</v>
      </c>
      <c r="K501" s="374"/>
      <c r="L501" s="372">
        <v>2500</v>
      </c>
      <c r="M501" s="374"/>
      <c r="N501" s="376">
        <v>2500</v>
      </c>
    </row>
    <row r="502" spans="1:14" ht="15">
      <c r="A502" s="140"/>
      <c r="B502" s="217"/>
      <c r="C502" s="260" t="s">
        <v>849</v>
      </c>
      <c r="D502" s="260" t="s">
        <v>829</v>
      </c>
      <c r="E502" s="260" t="s">
        <v>845</v>
      </c>
      <c r="F502" s="261" t="s">
        <v>195</v>
      </c>
      <c r="G502" s="370"/>
      <c r="H502" s="372">
        <v>0</v>
      </c>
      <c r="I502" s="374"/>
      <c r="J502" s="372">
        <v>0</v>
      </c>
      <c r="K502" s="374"/>
      <c r="L502" s="372">
        <v>2665.17</v>
      </c>
      <c r="M502" s="374"/>
      <c r="N502" s="376">
        <v>2665.17</v>
      </c>
    </row>
    <row r="503" spans="1:14" ht="15">
      <c r="A503" s="140"/>
      <c r="B503" s="217"/>
      <c r="C503" s="260" t="s">
        <v>850</v>
      </c>
      <c r="D503" s="260" t="s">
        <v>837</v>
      </c>
      <c r="E503" s="260" t="s">
        <v>838</v>
      </c>
      <c r="F503" s="261" t="s">
        <v>195</v>
      </c>
      <c r="G503" s="370"/>
      <c r="H503" s="372">
        <v>0</v>
      </c>
      <c r="I503" s="374"/>
      <c r="J503" s="372">
        <v>0</v>
      </c>
      <c r="K503" s="374"/>
      <c r="L503" s="372">
        <v>5000</v>
      </c>
      <c r="M503" s="374"/>
      <c r="N503" s="376">
        <v>5000</v>
      </c>
    </row>
    <row r="504" spans="1:14" ht="15">
      <c r="A504" s="140"/>
      <c r="B504" s="217"/>
      <c r="C504" s="260" t="s">
        <v>851</v>
      </c>
      <c r="D504" s="260" t="s">
        <v>829</v>
      </c>
      <c r="E504" s="260" t="s">
        <v>845</v>
      </c>
      <c r="F504" s="261" t="s">
        <v>195</v>
      </c>
      <c r="G504" s="370"/>
      <c r="H504" s="372">
        <v>3660</v>
      </c>
      <c r="I504" s="374"/>
      <c r="J504" s="372">
        <v>3660</v>
      </c>
      <c r="K504" s="374"/>
      <c r="L504" s="372">
        <v>3660</v>
      </c>
      <c r="M504" s="374"/>
      <c r="N504" s="376">
        <v>3660</v>
      </c>
    </row>
    <row r="505" spans="1:14" ht="15">
      <c r="A505" s="140"/>
      <c r="B505" s="217"/>
      <c r="C505" s="260" t="s">
        <v>852</v>
      </c>
      <c r="D505" s="260" t="s">
        <v>829</v>
      </c>
      <c r="E505" s="260" t="s">
        <v>853</v>
      </c>
      <c r="F505" s="261" t="s">
        <v>195</v>
      </c>
      <c r="G505" s="370"/>
      <c r="H505" s="372">
        <v>0</v>
      </c>
      <c r="I505" s="374"/>
      <c r="J505" s="372">
        <v>0</v>
      </c>
      <c r="K505" s="374"/>
      <c r="L505" s="372">
        <v>6442</v>
      </c>
      <c r="M505" s="374"/>
      <c r="N505" s="376">
        <v>6442</v>
      </c>
    </row>
    <row r="506" spans="1:14" ht="15">
      <c r="A506" s="140"/>
      <c r="B506" s="217"/>
      <c r="C506" s="260" t="s">
        <v>854</v>
      </c>
      <c r="D506" s="260" t="s">
        <v>829</v>
      </c>
      <c r="E506" s="260" t="s">
        <v>845</v>
      </c>
      <c r="F506" s="261" t="s">
        <v>195</v>
      </c>
      <c r="G506" s="370"/>
      <c r="H506" s="372">
        <v>0</v>
      </c>
      <c r="I506" s="374"/>
      <c r="J506" s="372">
        <v>0</v>
      </c>
      <c r="K506" s="374"/>
      <c r="L506" s="372">
        <v>0</v>
      </c>
      <c r="M506" s="374"/>
      <c r="N506" s="376">
        <v>7500</v>
      </c>
    </row>
    <row r="507" spans="1:14" ht="15">
      <c r="A507" s="140"/>
      <c r="B507" s="217"/>
      <c r="C507" s="260" t="s">
        <v>855</v>
      </c>
      <c r="D507" s="260" t="s">
        <v>829</v>
      </c>
      <c r="E507" s="260" t="s">
        <v>853</v>
      </c>
      <c r="F507" s="261" t="s">
        <v>195</v>
      </c>
      <c r="G507" s="370"/>
      <c r="H507" s="372">
        <v>35</v>
      </c>
      <c r="I507" s="374"/>
      <c r="J507" s="372">
        <v>35</v>
      </c>
      <c r="K507" s="374"/>
      <c r="L507" s="372">
        <v>35</v>
      </c>
      <c r="M507" s="374"/>
      <c r="N507" s="376">
        <v>35</v>
      </c>
    </row>
    <row r="508" spans="1:14" ht="15">
      <c r="A508" s="140"/>
      <c r="B508" s="217"/>
      <c r="C508" s="260" t="s">
        <v>856</v>
      </c>
      <c r="D508" s="260" t="s">
        <v>829</v>
      </c>
      <c r="E508" s="260" t="s">
        <v>857</v>
      </c>
      <c r="F508" s="261" t="s">
        <v>195</v>
      </c>
      <c r="G508" s="370"/>
      <c r="H508" s="372">
        <v>0</v>
      </c>
      <c r="I508" s="374"/>
      <c r="J508" s="372">
        <v>0</v>
      </c>
      <c r="K508" s="374"/>
      <c r="L508" s="372">
        <v>0</v>
      </c>
      <c r="M508" s="374"/>
      <c r="N508" s="376">
        <v>40000</v>
      </c>
    </row>
    <row r="509" spans="1:14" ht="15">
      <c r="A509" s="140"/>
      <c r="B509" s="217"/>
      <c r="C509" s="260" t="s">
        <v>858</v>
      </c>
      <c r="D509" s="260" t="s">
        <v>829</v>
      </c>
      <c r="E509" s="260" t="s">
        <v>857</v>
      </c>
      <c r="F509" s="261" t="s">
        <v>195</v>
      </c>
      <c r="G509" s="370"/>
      <c r="H509" s="372">
        <v>0</v>
      </c>
      <c r="I509" s="374"/>
      <c r="J509" s="372">
        <v>0</v>
      </c>
      <c r="K509" s="374"/>
      <c r="L509" s="372">
        <v>71306.28</v>
      </c>
      <c r="M509" s="374"/>
      <c r="N509" s="376">
        <v>121306.28</v>
      </c>
    </row>
    <row r="510" spans="1:14" ht="15">
      <c r="A510" s="140"/>
      <c r="B510" s="217"/>
      <c r="C510" s="260" t="s">
        <v>859</v>
      </c>
      <c r="D510" s="260" t="s">
        <v>837</v>
      </c>
      <c r="E510" s="260" t="s">
        <v>838</v>
      </c>
      <c r="F510" s="261" t="s">
        <v>195</v>
      </c>
      <c r="G510" s="370"/>
      <c r="H510" s="372">
        <v>0</v>
      </c>
      <c r="I510" s="374"/>
      <c r="J510" s="372">
        <v>1015.04</v>
      </c>
      <c r="K510" s="374"/>
      <c r="L510" s="372">
        <v>5963.36</v>
      </c>
      <c r="M510" s="374"/>
      <c r="N510" s="376">
        <v>5963.36</v>
      </c>
    </row>
    <row r="511" spans="1:14" ht="15">
      <c r="A511" s="140"/>
      <c r="B511" s="217"/>
      <c r="C511" s="260" t="s">
        <v>860</v>
      </c>
      <c r="D511" s="260" t="s">
        <v>837</v>
      </c>
      <c r="E511" s="260" t="s">
        <v>838</v>
      </c>
      <c r="F511" s="261" t="s">
        <v>195</v>
      </c>
      <c r="G511" s="370"/>
      <c r="H511" s="372">
        <v>0</v>
      </c>
      <c r="I511" s="374"/>
      <c r="J511" s="372">
        <v>0</v>
      </c>
      <c r="K511" s="374"/>
      <c r="L511" s="372">
        <v>43948.8</v>
      </c>
      <c r="M511" s="374"/>
      <c r="N511" s="376">
        <v>73948.8</v>
      </c>
    </row>
    <row r="512" spans="1:14" ht="15">
      <c r="A512" s="140"/>
      <c r="B512" s="217"/>
      <c r="C512" s="260" t="s">
        <v>861</v>
      </c>
      <c r="D512" s="260" t="s">
        <v>862</v>
      </c>
      <c r="E512" s="260" t="s">
        <v>863</v>
      </c>
      <c r="F512" s="261" t="s">
        <v>195</v>
      </c>
      <c r="G512" s="370"/>
      <c r="H512" s="372">
        <v>22000</v>
      </c>
      <c r="I512" s="374"/>
      <c r="J512" s="372">
        <v>22000</v>
      </c>
      <c r="K512" s="374"/>
      <c r="L512" s="372">
        <v>22000</v>
      </c>
      <c r="M512" s="374"/>
      <c r="N512" s="376">
        <v>22000</v>
      </c>
    </row>
    <row r="513" spans="1:14" ht="15">
      <c r="A513" s="140"/>
      <c r="B513" s="217"/>
      <c r="C513" s="260" t="s">
        <v>864</v>
      </c>
      <c r="D513" s="260" t="s">
        <v>862</v>
      </c>
      <c r="E513" s="260" t="s">
        <v>863</v>
      </c>
      <c r="F513" s="261" t="s">
        <v>195</v>
      </c>
      <c r="G513" s="370"/>
      <c r="H513" s="372">
        <v>6876.36</v>
      </c>
      <c r="I513" s="374"/>
      <c r="J513" s="372">
        <v>6876.36</v>
      </c>
      <c r="K513" s="374"/>
      <c r="L513" s="372">
        <v>6876.36</v>
      </c>
      <c r="M513" s="374"/>
      <c r="N513" s="376">
        <v>6876.36</v>
      </c>
    </row>
    <row r="514" spans="1:14" ht="15">
      <c r="A514" s="140"/>
      <c r="B514" s="217"/>
      <c r="C514" s="260" t="s">
        <v>865</v>
      </c>
      <c r="D514" s="260" t="s">
        <v>862</v>
      </c>
      <c r="E514" s="260" t="s">
        <v>863</v>
      </c>
      <c r="F514" s="261" t="s">
        <v>195</v>
      </c>
      <c r="G514" s="370"/>
      <c r="H514" s="372">
        <v>0</v>
      </c>
      <c r="I514" s="374"/>
      <c r="J514" s="372">
        <v>32067</v>
      </c>
      <c r="K514" s="374"/>
      <c r="L514" s="372">
        <v>60000</v>
      </c>
      <c r="M514" s="374"/>
      <c r="N514" s="376">
        <v>60000</v>
      </c>
    </row>
    <row r="515" spans="1:14" ht="15">
      <c r="A515" s="140"/>
      <c r="B515" s="217"/>
      <c r="C515" s="260" t="s">
        <v>866</v>
      </c>
      <c r="D515" s="260" t="s">
        <v>837</v>
      </c>
      <c r="E515" s="260" t="s">
        <v>838</v>
      </c>
      <c r="F515" s="261" t="s">
        <v>195</v>
      </c>
      <c r="G515" s="370"/>
      <c r="H515" s="372">
        <v>0</v>
      </c>
      <c r="I515" s="374"/>
      <c r="J515" s="372">
        <v>0</v>
      </c>
      <c r="K515" s="374"/>
      <c r="L515" s="372">
        <v>26000</v>
      </c>
      <c r="M515" s="374"/>
      <c r="N515" s="376">
        <v>26000</v>
      </c>
    </row>
    <row r="516" spans="1:14" ht="15">
      <c r="A516" s="140"/>
      <c r="B516" s="217"/>
      <c r="C516" s="260" t="s">
        <v>867</v>
      </c>
      <c r="D516" s="260" t="s">
        <v>829</v>
      </c>
      <c r="E516" s="260" t="s">
        <v>832</v>
      </c>
      <c r="F516" s="261" t="s">
        <v>195</v>
      </c>
      <c r="G516" s="370"/>
      <c r="H516" s="372">
        <v>0</v>
      </c>
      <c r="I516" s="374"/>
      <c r="J516" s="372">
        <v>7850</v>
      </c>
      <c r="K516" s="374"/>
      <c r="L516" s="372">
        <v>9577</v>
      </c>
      <c r="M516" s="374"/>
      <c r="N516" s="376">
        <v>9577</v>
      </c>
    </row>
    <row r="517" spans="1:14" ht="15">
      <c r="A517" s="140"/>
      <c r="B517" s="217"/>
      <c r="C517" s="260" t="s">
        <v>868</v>
      </c>
      <c r="D517" s="260" t="s">
        <v>829</v>
      </c>
      <c r="E517" s="260" t="s">
        <v>832</v>
      </c>
      <c r="F517" s="261" t="s">
        <v>195</v>
      </c>
      <c r="G517" s="370"/>
      <c r="H517" s="372">
        <v>0</v>
      </c>
      <c r="I517" s="374"/>
      <c r="J517" s="372">
        <v>0</v>
      </c>
      <c r="K517" s="374"/>
      <c r="L517" s="372">
        <v>145000</v>
      </c>
      <c r="M517" s="374"/>
      <c r="N517" s="376">
        <v>145000</v>
      </c>
    </row>
    <row r="518" spans="1:14" ht="15">
      <c r="A518" s="140"/>
      <c r="B518" s="217"/>
      <c r="C518" s="260" t="s">
        <v>869</v>
      </c>
      <c r="D518" s="260" t="s">
        <v>814</v>
      </c>
      <c r="E518" s="260" t="s">
        <v>197</v>
      </c>
      <c r="F518" s="261" t="s">
        <v>195</v>
      </c>
      <c r="G518" s="370"/>
      <c r="H518" s="372">
        <v>1749.48</v>
      </c>
      <c r="I518" s="374"/>
      <c r="J518" s="372">
        <v>1749.48</v>
      </c>
      <c r="K518" s="374"/>
      <c r="L518" s="372">
        <v>1749.48</v>
      </c>
      <c r="M518" s="374"/>
      <c r="N518" s="376">
        <v>1749.48</v>
      </c>
    </row>
    <row r="519" spans="1:14" ht="15">
      <c r="A519" s="140"/>
      <c r="B519" s="217"/>
      <c r="C519" s="260" t="s">
        <v>870</v>
      </c>
      <c r="D519" s="260" t="s">
        <v>871</v>
      </c>
      <c r="E519" s="260" t="s">
        <v>872</v>
      </c>
      <c r="F519" s="261" t="s">
        <v>195</v>
      </c>
      <c r="G519" s="370"/>
      <c r="H519" s="372">
        <v>9834.43</v>
      </c>
      <c r="I519" s="374"/>
      <c r="J519" s="372">
        <v>9834.43</v>
      </c>
      <c r="K519" s="374"/>
      <c r="L519" s="372">
        <v>9834.43</v>
      </c>
      <c r="M519" s="374"/>
      <c r="N519" s="376">
        <v>9834.43</v>
      </c>
    </row>
    <row r="520" spans="1:14" ht="15">
      <c r="A520" s="140"/>
      <c r="B520" s="217"/>
      <c r="C520" s="260" t="s">
        <v>873</v>
      </c>
      <c r="D520" s="260" t="s">
        <v>829</v>
      </c>
      <c r="E520" s="260" t="s">
        <v>874</v>
      </c>
      <c r="F520" s="261" t="s">
        <v>195</v>
      </c>
      <c r="G520" s="370"/>
      <c r="H520" s="372">
        <v>0</v>
      </c>
      <c r="I520" s="374"/>
      <c r="J520" s="372">
        <v>0</v>
      </c>
      <c r="K520" s="374"/>
      <c r="L520" s="372">
        <v>2378.8</v>
      </c>
      <c r="M520" s="374"/>
      <c r="N520" s="376">
        <v>202378.8</v>
      </c>
    </row>
    <row r="521" spans="1:14" ht="15">
      <c r="A521" s="140"/>
      <c r="B521" s="217"/>
      <c r="C521" s="260" t="s">
        <v>875</v>
      </c>
      <c r="D521" s="260" t="s">
        <v>829</v>
      </c>
      <c r="E521" s="260" t="s">
        <v>197</v>
      </c>
      <c r="F521" s="261" t="s">
        <v>195</v>
      </c>
      <c r="G521" s="370"/>
      <c r="H521" s="372">
        <v>0</v>
      </c>
      <c r="I521" s="374"/>
      <c r="J521" s="372">
        <v>0</v>
      </c>
      <c r="K521" s="374"/>
      <c r="L521" s="372">
        <v>140000</v>
      </c>
      <c r="M521" s="374"/>
      <c r="N521" s="376">
        <v>140000</v>
      </c>
    </row>
    <row r="522" spans="1:14" ht="15">
      <c r="A522" s="140"/>
      <c r="B522" s="217"/>
      <c r="C522" s="260" t="s">
        <v>876</v>
      </c>
      <c r="D522" s="260" t="s">
        <v>829</v>
      </c>
      <c r="E522" s="260" t="s">
        <v>197</v>
      </c>
      <c r="F522" s="261" t="s">
        <v>195</v>
      </c>
      <c r="G522" s="370"/>
      <c r="H522" s="372">
        <v>0</v>
      </c>
      <c r="I522" s="374"/>
      <c r="J522" s="372">
        <v>0</v>
      </c>
      <c r="K522" s="374"/>
      <c r="L522" s="372">
        <v>6000</v>
      </c>
      <c r="M522" s="374"/>
      <c r="N522" s="376">
        <v>6000</v>
      </c>
    </row>
    <row r="523" spans="1:14" ht="15">
      <c r="A523" s="140"/>
      <c r="B523" s="217"/>
      <c r="C523" s="260" t="s">
        <v>877</v>
      </c>
      <c r="D523" s="260" t="s">
        <v>816</v>
      </c>
      <c r="E523" s="260" t="s">
        <v>825</v>
      </c>
      <c r="F523" s="261" t="s">
        <v>195</v>
      </c>
      <c r="G523" s="370"/>
      <c r="H523" s="372">
        <v>0</v>
      </c>
      <c r="I523" s="374"/>
      <c r="J523" s="372">
        <v>0</v>
      </c>
      <c r="K523" s="374"/>
      <c r="L523" s="372">
        <v>19977.5</v>
      </c>
      <c r="M523" s="374"/>
      <c r="N523" s="376">
        <v>19977.5</v>
      </c>
    </row>
    <row r="524" spans="1:14" ht="15">
      <c r="A524" s="140"/>
      <c r="B524" s="217"/>
      <c r="C524" s="260" t="s">
        <v>878</v>
      </c>
      <c r="D524" s="260" t="s">
        <v>829</v>
      </c>
      <c r="E524" s="260" t="s">
        <v>853</v>
      </c>
      <c r="F524" s="261" t="s">
        <v>195</v>
      </c>
      <c r="G524" s="370"/>
      <c r="H524" s="372">
        <v>0</v>
      </c>
      <c r="I524" s="374"/>
      <c r="J524" s="372">
        <v>35</v>
      </c>
      <c r="K524" s="374"/>
      <c r="L524" s="372">
        <v>140000</v>
      </c>
      <c r="M524" s="374"/>
      <c r="N524" s="376">
        <v>140000</v>
      </c>
    </row>
    <row r="525" spans="1:14" ht="15">
      <c r="A525" s="140"/>
      <c r="B525" s="217"/>
      <c r="C525" s="260" t="s">
        <v>879</v>
      </c>
      <c r="D525" s="260" t="s">
        <v>829</v>
      </c>
      <c r="E525" s="260" t="s">
        <v>880</v>
      </c>
      <c r="F525" s="261" t="s">
        <v>195</v>
      </c>
      <c r="G525" s="370"/>
      <c r="H525" s="372">
        <v>0</v>
      </c>
      <c r="I525" s="374"/>
      <c r="J525" s="372">
        <v>0</v>
      </c>
      <c r="K525" s="374"/>
      <c r="L525" s="372">
        <v>0</v>
      </c>
      <c r="M525" s="374"/>
      <c r="N525" s="376">
        <v>496.36</v>
      </c>
    </row>
    <row r="526" spans="1:14" ht="15">
      <c r="A526" s="140"/>
      <c r="B526" s="217"/>
      <c r="C526" s="220" t="s">
        <v>881</v>
      </c>
      <c r="D526" s="220" t="s">
        <v>829</v>
      </c>
      <c r="E526" s="220" t="s">
        <v>880</v>
      </c>
      <c r="F526" s="226" t="s">
        <v>195</v>
      </c>
      <c r="G526" s="349"/>
      <c r="H526" s="355">
        <v>26086.36</v>
      </c>
      <c r="I526" s="353"/>
      <c r="J526" s="355">
        <v>26086.36</v>
      </c>
      <c r="K526" s="353"/>
      <c r="L526" s="355">
        <v>26086.36</v>
      </c>
      <c r="M526" s="353"/>
      <c r="N526" s="361">
        <v>30000</v>
      </c>
    </row>
    <row r="527" spans="1:14" ht="15">
      <c r="A527" s="140" t="s">
        <v>86</v>
      </c>
      <c r="B527" s="137" t="s">
        <v>0</v>
      </c>
      <c r="C527" s="221"/>
      <c r="D527" s="221"/>
      <c r="E527" s="221"/>
      <c r="F527" s="337"/>
      <c r="G527" s="70"/>
      <c r="H527" s="72"/>
      <c r="I527" s="72"/>
      <c r="J527" s="72"/>
      <c r="K527" s="72"/>
      <c r="L527" s="72"/>
      <c r="M527" s="72"/>
      <c r="N527" s="74"/>
    </row>
    <row r="528" spans="1:14" ht="15">
      <c r="A528" s="140" t="s">
        <v>87</v>
      </c>
      <c r="B528" s="137" t="s">
        <v>1</v>
      </c>
      <c r="C528" s="141"/>
      <c r="D528" s="141"/>
      <c r="E528" s="141"/>
      <c r="F528" s="157"/>
      <c r="G528" s="70"/>
      <c r="H528" s="72"/>
      <c r="I528" s="72">
        <v>3000</v>
      </c>
      <c r="J528" s="72"/>
      <c r="K528" s="72">
        <v>3000</v>
      </c>
      <c r="L528" s="72"/>
      <c r="M528" s="72">
        <v>3000</v>
      </c>
      <c r="N528" s="74"/>
    </row>
    <row r="529" spans="1:14" ht="15">
      <c r="A529" s="140" t="s">
        <v>89</v>
      </c>
      <c r="B529" s="137" t="s">
        <v>88</v>
      </c>
      <c r="C529" s="246"/>
      <c r="D529" s="246"/>
      <c r="E529" s="246"/>
      <c r="F529" s="378"/>
      <c r="G529" s="162"/>
      <c r="H529" s="163">
        <f>SUM(H530:H536)</f>
        <v>2854.8</v>
      </c>
      <c r="I529" s="163"/>
      <c r="J529" s="163">
        <f>SUM(J530:J536)</f>
        <v>11468</v>
      </c>
      <c r="K529" s="163"/>
      <c r="L529" s="163">
        <f>SUM(L530:L536)</f>
        <v>20565.76</v>
      </c>
      <c r="M529" s="163"/>
      <c r="N529" s="164">
        <f>SUM(N530:N536)</f>
        <v>24273.59</v>
      </c>
    </row>
    <row r="530" spans="1:14" ht="15">
      <c r="A530" s="140"/>
      <c r="B530" s="217"/>
      <c r="C530" s="247" t="s">
        <v>882</v>
      </c>
      <c r="D530" s="247" t="s">
        <v>883</v>
      </c>
      <c r="E530" s="247" t="s">
        <v>884</v>
      </c>
      <c r="F530" s="249" t="s">
        <v>195</v>
      </c>
      <c r="G530" s="382"/>
      <c r="H530" s="397">
        <v>0</v>
      </c>
      <c r="I530" s="386"/>
      <c r="J530" s="397">
        <v>8613.2</v>
      </c>
      <c r="K530" s="386"/>
      <c r="L530" s="397">
        <v>8613.2</v>
      </c>
      <c r="M530" s="386"/>
      <c r="N530" s="400">
        <v>8613.2</v>
      </c>
    </row>
    <row r="531" spans="1:14" ht="15">
      <c r="A531" s="140"/>
      <c r="B531" s="217"/>
      <c r="C531" s="260" t="s">
        <v>885</v>
      </c>
      <c r="D531" s="260" t="s">
        <v>883</v>
      </c>
      <c r="E531" s="260" t="s">
        <v>884</v>
      </c>
      <c r="F531" s="261" t="s">
        <v>195</v>
      </c>
      <c r="G531" s="402"/>
      <c r="H531" s="404">
        <v>2854.8</v>
      </c>
      <c r="I531" s="406"/>
      <c r="J531" s="404">
        <v>2854.8</v>
      </c>
      <c r="K531" s="406"/>
      <c r="L531" s="404">
        <v>2854.8</v>
      </c>
      <c r="M531" s="406"/>
      <c r="N531" s="408">
        <v>2854.8</v>
      </c>
    </row>
    <row r="532" spans="1:14" ht="15">
      <c r="A532" s="140"/>
      <c r="B532" s="217"/>
      <c r="C532" s="260" t="s">
        <v>886</v>
      </c>
      <c r="D532" s="260" t="s">
        <v>883</v>
      </c>
      <c r="E532" s="260" t="s">
        <v>884</v>
      </c>
      <c r="F532" s="261" t="s">
        <v>195</v>
      </c>
      <c r="G532" s="402"/>
      <c r="H532" s="404">
        <v>0</v>
      </c>
      <c r="I532" s="406"/>
      <c r="J532" s="404">
        <v>0</v>
      </c>
      <c r="K532" s="406"/>
      <c r="L532" s="404">
        <v>6597.76</v>
      </c>
      <c r="M532" s="406"/>
      <c r="N532" s="408">
        <v>6597.76</v>
      </c>
    </row>
    <row r="533" spans="1:14" ht="15">
      <c r="A533" s="140"/>
      <c r="B533" s="217"/>
      <c r="C533" s="260" t="s">
        <v>887</v>
      </c>
      <c r="D533" s="260" t="s">
        <v>888</v>
      </c>
      <c r="E533" s="260" t="s">
        <v>889</v>
      </c>
      <c r="F533" s="261" t="s">
        <v>195</v>
      </c>
      <c r="G533" s="402"/>
      <c r="H533" s="404">
        <v>0</v>
      </c>
      <c r="I533" s="406"/>
      <c r="J533" s="404">
        <v>0</v>
      </c>
      <c r="K533" s="406"/>
      <c r="L533" s="404">
        <v>250</v>
      </c>
      <c r="M533" s="406"/>
      <c r="N533" s="408">
        <v>1000</v>
      </c>
    </row>
    <row r="534" spans="1:14" ht="15">
      <c r="A534" s="140"/>
      <c r="B534" s="217"/>
      <c r="C534" s="260" t="s">
        <v>890</v>
      </c>
      <c r="D534" s="260" t="s">
        <v>883</v>
      </c>
      <c r="E534" s="260" t="s">
        <v>884</v>
      </c>
      <c r="F534" s="261" t="s">
        <v>195</v>
      </c>
      <c r="G534" s="402"/>
      <c r="H534" s="404">
        <v>0</v>
      </c>
      <c r="I534" s="406"/>
      <c r="J534" s="404">
        <v>0</v>
      </c>
      <c r="K534" s="406"/>
      <c r="L534" s="404">
        <v>2000</v>
      </c>
      <c r="M534" s="406"/>
      <c r="N534" s="408">
        <v>2000</v>
      </c>
    </row>
    <row r="535" spans="1:14" ht="15">
      <c r="A535" s="140"/>
      <c r="B535" s="217"/>
      <c r="C535" s="260" t="s">
        <v>891</v>
      </c>
      <c r="D535" s="260" t="s">
        <v>883</v>
      </c>
      <c r="E535" s="260" t="s">
        <v>884</v>
      </c>
      <c r="F535" s="261" t="s">
        <v>195</v>
      </c>
      <c r="G535" s="402"/>
      <c r="H535" s="404">
        <v>0</v>
      </c>
      <c r="I535" s="406"/>
      <c r="J535" s="404">
        <v>0</v>
      </c>
      <c r="K535" s="406"/>
      <c r="L535" s="404">
        <v>0</v>
      </c>
      <c r="M535" s="406"/>
      <c r="N535" s="408">
        <v>2207.83</v>
      </c>
    </row>
    <row r="536" spans="1:14" ht="15">
      <c r="A536" s="140"/>
      <c r="B536" s="217"/>
      <c r="C536" s="220" t="s">
        <v>892</v>
      </c>
      <c r="D536" s="220" t="s">
        <v>883</v>
      </c>
      <c r="E536" s="220" t="s">
        <v>884</v>
      </c>
      <c r="F536" s="226" t="s">
        <v>195</v>
      </c>
      <c r="G536" s="381"/>
      <c r="H536" s="387">
        <v>0</v>
      </c>
      <c r="I536" s="385"/>
      <c r="J536" s="387">
        <v>0</v>
      </c>
      <c r="K536" s="385"/>
      <c r="L536" s="387">
        <v>250</v>
      </c>
      <c r="M536" s="385"/>
      <c r="N536" s="393">
        <v>1000</v>
      </c>
    </row>
    <row r="537" spans="1:14" ht="15">
      <c r="A537" s="143" t="s">
        <v>81</v>
      </c>
      <c r="B537" s="145" t="s">
        <v>126</v>
      </c>
      <c r="C537" s="221"/>
      <c r="D537" s="221"/>
      <c r="E537" s="221"/>
      <c r="F537" s="337"/>
      <c r="G537" s="62">
        <f>SUM(G482:G529)</f>
        <v>533390.46</v>
      </c>
      <c r="H537" s="63">
        <f>SUM(H529,H528,H527,H483,H482)</f>
        <v>119995.76</v>
      </c>
      <c r="I537" s="63">
        <f>SUM(I482:I529)</f>
        <v>817186.92</v>
      </c>
      <c r="J537" s="63">
        <f>SUM(J529,J528,J527,J483,J482)</f>
        <v>174642.55</v>
      </c>
      <c r="K537" s="63">
        <f>SUM(K482:K529)</f>
        <v>1526553.35</v>
      </c>
      <c r="L537" s="63">
        <f>SUM(L529,L528,L527,L483,L482)</f>
        <v>867618</v>
      </c>
      <c r="M537" s="63">
        <f>SUM(M482:M529)</f>
        <v>1868525.74</v>
      </c>
      <c r="N537" s="64">
        <f>SUM(N529,N528,N527,N483,N482)</f>
        <v>1359009.11</v>
      </c>
    </row>
    <row r="538" spans="1:14" ht="15">
      <c r="A538" s="140" t="s">
        <v>92</v>
      </c>
      <c r="B538" s="137" t="s">
        <v>91</v>
      </c>
      <c r="C538" s="141"/>
      <c r="D538" s="141"/>
      <c r="E538" s="141"/>
      <c r="F538" s="157"/>
      <c r="G538" s="70"/>
      <c r="H538" s="72"/>
      <c r="I538" s="72"/>
      <c r="J538" s="72"/>
      <c r="K538" s="72"/>
      <c r="L538" s="72"/>
      <c r="M538" s="72"/>
      <c r="N538" s="74"/>
    </row>
    <row r="539" spans="1:14" ht="15">
      <c r="A539" s="140" t="s">
        <v>94</v>
      </c>
      <c r="B539" s="137" t="s">
        <v>93</v>
      </c>
      <c r="C539" s="141"/>
      <c r="D539" s="141"/>
      <c r="E539" s="141"/>
      <c r="F539" s="157"/>
      <c r="G539" s="70"/>
      <c r="H539" s="72"/>
      <c r="I539" s="72"/>
      <c r="J539" s="72"/>
      <c r="K539" s="72"/>
      <c r="L539" s="72"/>
      <c r="M539" s="72"/>
      <c r="N539" s="74"/>
    </row>
    <row r="540" spans="1:14" ht="15">
      <c r="A540" s="140" t="s">
        <v>96</v>
      </c>
      <c r="B540" s="137" t="s">
        <v>95</v>
      </c>
      <c r="C540" s="141"/>
      <c r="D540" s="141"/>
      <c r="E540" s="141"/>
      <c r="F540" s="157"/>
      <c r="G540" s="70"/>
      <c r="H540" s="72"/>
      <c r="I540" s="72"/>
      <c r="J540" s="72"/>
      <c r="K540" s="72"/>
      <c r="L540" s="72"/>
      <c r="M540" s="72"/>
      <c r="N540" s="74"/>
    </row>
    <row r="541" spans="1:14" ht="15">
      <c r="A541" s="140" t="s">
        <v>98</v>
      </c>
      <c r="B541" s="137" t="s">
        <v>97</v>
      </c>
      <c r="C541" s="141"/>
      <c r="D541" s="141"/>
      <c r="E541" s="141"/>
      <c r="F541" s="157"/>
      <c r="G541" s="70"/>
      <c r="H541" s="72"/>
      <c r="I541" s="72"/>
      <c r="J541" s="72"/>
      <c r="K541" s="72"/>
      <c r="L541" s="72"/>
      <c r="M541" s="72"/>
      <c r="N541" s="74"/>
    </row>
    <row r="542" spans="1:14" ht="15">
      <c r="A542" s="143" t="s">
        <v>90</v>
      </c>
      <c r="B542" s="145" t="s">
        <v>125</v>
      </c>
      <c r="C542" s="141"/>
      <c r="D542" s="141"/>
      <c r="E542" s="141"/>
      <c r="F542" s="157"/>
      <c r="G542" s="62">
        <f>SUM(G538:G541)</f>
        <v>0</v>
      </c>
      <c r="H542" s="165">
        <f>SUM(H541,H540,H539,H538)</f>
        <v>0</v>
      </c>
      <c r="I542" s="165">
        <f>SUM(I538:I541)</f>
        <v>0</v>
      </c>
      <c r="J542" s="165">
        <f>SUM(J541,J540,J539,J538)</f>
        <v>0</v>
      </c>
      <c r="K542" s="165">
        <f>SUM(K538:K541)</f>
        <v>0</v>
      </c>
      <c r="L542" s="165">
        <f>SUM(L541,L540,L539,L538)</f>
        <v>0</v>
      </c>
      <c r="M542" s="165">
        <f>SUM(M538:M541)</f>
        <v>0</v>
      </c>
      <c r="N542" s="166">
        <f>SUM(N541,N540,N539,N538)</f>
        <v>0</v>
      </c>
    </row>
    <row r="543" spans="1:14" ht="15">
      <c r="A543" s="140" t="s">
        <v>101</v>
      </c>
      <c r="B543" s="137" t="s">
        <v>100</v>
      </c>
      <c r="C543" s="141"/>
      <c r="D543" s="141"/>
      <c r="E543" s="141"/>
      <c r="F543" s="157"/>
      <c r="G543" s="70"/>
      <c r="H543" s="72"/>
      <c r="I543" s="72"/>
      <c r="J543" s="72"/>
      <c r="K543" s="72"/>
      <c r="L543" s="72"/>
      <c r="M543" s="72"/>
      <c r="N543" s="74"/>
    </row>
    <row r="544" spans="1:14" ht="15">
      <c r="A544" s="140" t="s">
        <v>103</v>
      </c>
      <c r="B544" s="137" t="s">
        <v>102</v>
      </c>
      <c r="C544" s="141"/>
      <c r="D544" s="141"/>
      <c r="E544" s="141"/>
      <c r="F544" s="157"/>
      <c r="G544" s="70"/>
      <c r="H544" s="72"/>
      <c r="I544" s="72"/>
      <c r="J544" s="72"/>
      <c r="K544" s="72"/>
      <c r="L544" s="72"/>
      <c r="M544" s="72"/>
      <c r="N544" s="74"/>
    </row>
    <row r="545" spans="1:14" ht="15">
      <c r="A545" s="140" t="s">
        <v>105</v>
      </c>
      <c r="B545" s="137" t="s">
        <v>104</v>
      </c>
      <c r="C545" s="141"/>
      <c r="D545" s="141"/>
      <c r="E545" s="141"/>
      <c r="F545" s="157"/>
      <c r="G545" s="70"/>
      <c r="H545" s="72"/>
      <c r="I545" s="72"/>
      <c r="J545" s="72"/>
      <c r="K545" s="72">
        <v>29850.64</v>
      </c>
      <c r="L545" s="72"/>
      <c r="M545" s="72">
        <v>59867.97</v>
      </c>
      <c r="N545" s="74"/>
    </row>
    <row r="546" spans="1:14" ht="15">
      <c r="A546" s="140" t="s">
        <v>107</v>
      </c>
      <c r="B546" s="137" t="s">
        <v>106</v>
      </c>
      <c r="C546" s="141"/>
      <c r="D546" s="141"/>
      <c r="E546" s="141"/>
      <c r="F546" s="157"/>
      <c r="G546" s="70"/>
      <c r="H546" s="72"/>
      <c r="I546" s="72"/>
      <c r="J546" s="72"/>
      <c r="K546" s="72"/>
      <c r="L546" s="72"/>
      <c r="M546" s="72"/>
      <c r="N546" s="74"/>
    </row>
    <row r="547" spans="1:14" ht="15">
      <c r="A547" s="140" t="s">
        <v>109</v>
      </c>
      <c r="B547" s="137" t="s">
        <v>108</v>
      </c>
      <c r="C547" s="141"/>
      <c r="D547" s="141"/>
      <c r="E547" s="141"/>
      <c r="F547" s="157"/>
      <c r="G547" s="70"/>
      <c r="H547" s="72"/>
      <c r="I547" s="72"/>
      <c r="J547" s="72"/>
      <c r="K547" s="72"/>
      <c r="L547" s="72"/>
      <c r="M547" s="72"/>
      <c r="N547" s="74"/>
    </row>
    <row r="548" spans="1:14" ht="15">
      <c r="A548" s="143" t="s">
        <v>99</v>
      </c>
      <c r="B548" s="145" t="s">
        <v>124</v>
      </c>
      <c r="C548" s="141"/>
      <c r="D548" s="141"/>
      <c r="E548" s="141"/>
      <c r="F548" s="157"/>
      <c r="G548" s="167">
        <f>SUM(G543:G547)</f>
        <v>0</v>
      </c>
      <c r="H548" s="165">
        <f>SUM(H547,H546,H545,H544,H543)</f>
        <v>0</v>
      </c>
      <c r="I548" s="165">
        <f>SUM(I543:I547)</f>
        <v>0</v>
      </c>
      <c r="J548" s="165">
        <f>SUM(J547,J546,J545,J544,J543)</f>
        <v>0</v>
      </c>
      <c r="K548" s="165">
        <f>SUM(K547,K546,K545,K544,K543)</f>
        <v>29850.64</v>
      </c>
      <c r="L548" s="165">
        <f>SUM(L547,L546,L545,L544,L543)</f>
        <v>0</v>
      </c>
      <c r="M548" s="165">
        <f>SUM(M547,M546,M545,M544,M543)</f>
        <v>59867.97</v>
      </c>
      <c r="N548" s="166">
        <f>SUM(N547,N546,N545,N544,N543)</f>
        <v>0</v>
      </c>
    </row>
    <row r="549" spans="1:14" ht="15">
      <c r="A549" s="140" t="s">
        <v>168</v>
      </c>
      <c r="B549" s="168" t="s">
        <v>175</v>
      </c>
      <c r="C549" s="169"/>
      <c r="D549" s="169"/>
      <c r="E549" s="169"/>
      <c r="F549" s="170"/>
      <c r="G549" s="70"/>
      <c r="H549" s="72"/>
      <c r="I549" s="72"/>
      <c r="J549" s="72"/>
      <c r="K549" s="72"/>
      <c r="L549" s="72"/>
      <c r="M549" s="72"/>
      <c r="N549" s="74"/>
    </row>
    <row r="550" spans="1:14" ht="30">
      <c r="A550" s="143" t="s">
        <v>176</v>
      </c>
      <c r="B550" s="171" t="s">
        <v>128</v>
      </c>
      <c r="C550" s="169"/>
      <c r="D550" s="169"/>
      <c r="E550" s="169"/>
      <c r="F550" s="170"/>
      <c r="G550" s="172">
        <f>G549</f>
        <v>0</v>
      </c>
      <c r="H550" s="173">
        <f>H549</f>
        <v>0</v>
      </c>
      <c r="I550" s="173">
        <f>I549</f>
        <v>0</v>
      </c>
      <c r="J550" s="173">
        <f>J549</f>
        <v>0</v>
      </c>
      <c r="K550" s="173">
        <f>K549</f>
        <v>0</v>
      </c>
      <c r="L550" s="173">
        <f>L549</f>
        <v>0</v>
      </c>
      <c r="M550" s="173">
        <f>M549</f>
        <v>0</v>
      </c>
      <c r="N550" s="174">
        <f>N549</f>
        <v>0</v>
      </c>
    </row>
    <row r="551" spans="1:14" ht="15">
      <c r="A551" s="140" t="s">
        <v>112</v>
      </c>
      <c r="B551" s="137" t="s">
        <v>111</v>
      </c>
      <c r="C551" s="246"/>
      <c r="D551" s="246"/>
      <c r="E551" s="246"/>
      <c r="F551" s="378"/>
      <c r="G551" s="70">
        <v>114938.21</v>
      </c>
      <c r="H551" s="72">
        <f>SUM(H552:H557)</f>
        <v>90502.67</v>
      </c>
      <c r="I551" s="72">
        <v>232634.06</v>
      </c>
      <c r="J551" s="72">
        <f>SUM(J552:J557)</f>
        <v>211309.68</v>
      </c>
      <c r="K551" s="72">
        <v>365608.29</v>
      </c>
      <c r="L551" s="72">
        <f>SUM(L552:L557)</f>
        <v>380700.83</v>
      </c>
      <c r="M551" s="72">
        <v>530215.2</v>
      </c>
      <c r="N551" s="74">
        <f>SUM(N552:N557)</f>
        <v>567070.22</v>
      </c>
    </row>
    <row r="552" spans="1:14" ht="15">
      <c r="A552" s="140"/>
      <c r="B552" s="217"/>
      <c r="C552" s="247" t="s">
        <v>893</v>
      </c>
      <c r="D552" s="247" t="s">
        <v>894</v>
      </c>
      <c r="E552" s="247" t="s">
        <v>895</v>
      </c>
      <c r="F552" s="249" t="s">
        <v>349</v>
      </c>
      <c r="G552" s="309"/>
      <c r="H552" s="322">
        <v>11230.74</v>
      </c>
      <c r="I552" s="312"/>
      <c r="J552" s="322">
        <v>25553.84</v>
      </c>
      <c r="K552" s="312"/>
      <c r="L552" s="322">
        <v>36030.77</v>
      </c>
      <c r="M552" s="312"/>
      <c r="N552" s="325">
        <v>50000</v>
      </c>
    </row>
    <row r="553" spans="1:14" ht="15">
      <c r="A553" s="140"/>
      <c r="B553" s="217"/>
      <c r="C553" s="260" t="s">
        <v>896</v>
      </c>
      <c r="D553" s="260" t="s">
        <v>897</v>
      </c>
      <c r="E553" s="260" t="s">
        <v>898</v>
      </c>
      <c r="F553" s="261" t="s">
        <v>349</v>
      </c>
      <c r="G553" s="327"/>
      <c r="H553" s="329">
        <v>26526.4</v>
      </c>
      <c r="I553" s="331"/>
      <c r="J553" s="329">
        <v>68128.1</v>
      </c>
      <c r="K553" s="331"/>
      <c r="L553" s="329">
        <v>103216.06</v>
      </c>
      <c r="M553" s="331"/>
      <c r="N553" s="333">
        <v>150000</v>
      </c>
    </row>
    <row r="554" spans="1:14" ht="15">
      <c r="A554" s="140"/>
      <c r="B554" s="217"/>
      <c r="C554" s="260" t="s">
        <v>899</v>
      </c>
      <c r="D554" s="260" t="s">
        <v>900</v>
      </c>
      <c r="E554" s="260" t="s">
        <v>901</v>
      </c>
      <c r="F554" s="261" t="s">
        <v>198</v>
      </c>
      <c r="G554" s="327"/>
      <c r="H554" s="329">
        <v>3046.5</v>
      </c>
      <c r="I554" s="331"/>
      <c r="J554" s="329">
        <v>4662.5</v>
      </c>
      <c r="K554" s="331"/>
      <c r="L554" s="329">
        <v>17331.25</v>
      </c>
      <c r="M554" s="331"/>
      <c r="N554" s="333">
        <v>30000</v>
      </c>
    </row>
    <row r="555" spans="1:14" ht="15">
      <c r="A555" s="140"/>
      <c r="B555" s="217"/>
      <c r="C555" s="260" t="s">
        <v>902</v>
      </c>
      <c r="D555" s="260" t="s">
        <v>903</v>
      </c>
      <c r="E555" s="260" t="s">
        <v>904</v>
      </c>
      <c r="F555" s="261" t="s">
        <v>349</v>
      </c>
      <c r="G555" s="327"/>
      <c r="H555" s="329">
        <v>3515.24</v>
      </c>
      <c r="I555" s="331"/>
      <c r="J555" s="329">
        <v>7470.3</v>
      </c>
      <c r="K555" s="331"/>
      <c r="L555" s="329">
        <v>12840.17</v>
      </c>
      <c r="M555" s="331"/>
      <c r="N555" s="333">
        <v>20000</v>
      </c>
    </row>
    <row r="556" spans="1:14" ht="15">
      <c r="A556" s="140"/>
      <c r="B556" s="217"/>
      <c r="C556" s="260" t="s">
        <v>905</v>
      </c>
      <c r="D556" s="260" t="s">
        <v>906</v>
      </c>
      <c r="E556" s="260" t="s">
        <v>907</v>
      </c>
      <c r="F556" s="261" t="s">
        <v>198</v>
      </c>
      <c r="G556" s="327"/>
      <c r="H556" s="329">
        <v>44683.79</v>
      </c>
      <c r="I556" s="331"/>
      <c r="J556" s="329">
        <v>103994.94</v>
      </c>
      <c r="K556" s="331"/>
      <c r="L556" s="329">
        <v>209782.58</v>
      </c>
      <c r="M556" s="331"/>
      <c r="N556" s="333">
        <v>315570.22</v>
      </c>
    </row>
    <row r="557" spans="1:14" ht="15">
      <c r="A557" s="140"/>
      <c r="B557" s="217"/>
      <c r="C557" s="220" t="s">
        <v>908</v>
      </c>
      <c r="D557" s="220" t="s">
        <v>909</v>
      </c>
      <c r="E557" s="220" t="s">
        <v>910</v>
      </c>
      <c r="F557" s="226" t="s">
        <v>198</v>
      </c>
      <c r="G557" s="308"/>
      <c r="H557" s="313">
        <v>1500</v>
      </c>
      <c r="I557" s="311"/>
      <c r="J557" s="313">
        <v>1500</v>
      </c>
      <c r="K557" s="311"/>
      <c r="L557" s="313">
        <v>1500</v>
      </c>
      <c r="M557" s="311"/>
      <c r="N557" s="318">
        <v>1500</v>
      </c>
    </row>
    <row r="558" spans="1:14" ht="15">
      <c r="A558" s="140" t="s">
        <v>114</v>
      </c>
      <c r="B558" s="137" t="s">
        <v>113</v>
      </c>
      <c r="C558" s="222"/>
      <c r="D558" s="222"/>
      <c r="E558" s="222"/>
      <c r="F558" s="346"/>
      <c r="G558" s="70">
        <v>9038.37</v>
      </c>
      <c r="H558" s="72">
        <f>SUM(H559:H562)</f>
        <v>5197.77</v>
      </c>
      <c r="I558" s="72">
        <v>11777.12</v>
      </c>
      <c r="J558" s="72">
        <f>SUM(J559:J562)</f>
        <v>13362.88</v>
      </c>
      <c r="K558" s="72">
        <v>14391.92</v>
      </c>
      <c r="L558" s="72">
        <f>SUM(L559:L562)</f>
        <v>74403.03</v>
      </c>
      <c r="M558" s="72">
        <v>20089.61</v>
      </c>
      <c r="N558" s="74">
        <f>SUM(N559:N562)</f>
        <v>135443.16</v>
      </c>
    </row>
    <row r="559" spans="1:14" ht="15">
      <c r="A559" s="140"/>
      <c r="B559" s="217"/>
      <c r="C559" s="247" t="s">
        <v>911</v>
      </c>
      <c r="D559" s="247" t="s">
        <v>912</v>
      </c>
      <c r="E559" s="247" t="s">
        <v>913</v>
      </c>
      <c r="F559" s="249" t="s">
        <v>198</v>
      </c>
      <c r="G559" s="309"/>
      <c r="H559" s="322">
        <v>0</v>
      </c>
      <c r="I559" s="312"/>
      <c r="J559" s="322">
        <v>0</v>
      </c>
      <c r="K559" s="312"/>
      <c r="L559" s="322">
        <v>2100</v>
      </c>
      <c r="M559" s="312"/>
      <c r="N559" s="325">
        <v>4200</v>
      </c>
    </row>
    <row r="560" spans="1:14" ht="15">
      <c r="A560" s="140"/>
      <c r="B560" s="217"/>
      <c r="C560" s="260" t="s">
        <v>914</v>
      </c>
      <c r="D560" s="260" t="s">
        <v>915</v>
      </c>
      <c r="E560" s="260" t="s">
        <v>916</v>
      </c>
      <c r="F560" s="261" t="s">
        <v>198</v>
      </c>
      <c r="G560" s="327"/>
      <c r="H560" s="329">
        <v>70.6</v>
      </c>
      <c r="I560" s="331"/>
      <c r="J560" s="329">
        <v>1502.92</v>
      </c>
      <c r="K560" s="331"/>
      <c r="L560" s="329">
        <v>44867.23</v>
      </c>
      <c r="M560" s="331"/>
      <c r="N560" s="333">
        <v>88231.53</v>
      </c>
    </row>
    <row r="561" spans="1:14" ht="15">
      <c r="A561" s="140"/>
      <c r="B561" s="217"/>
      <c r="C561" s="260" t="s">
        <v>917</v>
      </c>
      <c r="D561" s="260" t="s">
        <v>918</v>
      </c>
      <c r="E561" s="260" t="s">
        <v>919</v>
      </c>
      <c r="F561" s="261" t="s">
        <v>198</v>
      </c>
      <c r="G561" s="327"/>
      <c r="H561" s="329">
        <v>3122.94</v>
      </c>
      <c r="I561" s="331"/>
      <c r="J561" s="329">
        <v>9855.73</v>
      </c>
      <c r="K561" s="331"/>
      <c r="L561" s="329">
        <v>20431.57</v>
      </c>
      <c r="M561" s="331"/>
      <c r="N561" s="333">
        <v>31007.4</v>
      </c>
    </row>
    <row r="562" spans="1:14" ht="15">
      <c r="A562" s="140"/>
      <c r="B562" s="217"/>
      <c r="C562" s="220" t="s">
        <v>920</v>
      </c>
      <c r="D562" s="220" t="s">
        <v>912</v>
      </c>
      <c r="E562" s="220" t="s">
        <v>913</v>
      </c>
      <c r="F562" s="226" t="s">
        <v>198</v>
      </c>
      <c r="G562" s="308"/>
      <c r="H562" s="313">
        <v>2004.23</v>
      </c>
      <c r="I562" s="311"/>
      <c r="J562" s="313">
        <v>2004.23</v>
      </c>
      <c r="K562" s="311"/>
      <c r="L562" s="313">
        <v>7004.23</v>
      </c>
      <c r="M562" s="311"/>
      <c r="N562" s="318">
        <v>12004.23</v>
      </c>
    </row>
    <row r="563" spans="1:14" ht="15.75">
      <c r="A563" s="143" t="s">
        <v>110</v>
      </c>
      <c r="B563" s="145" t="s">
        <v>123</v>
      </c>
      <c r="C563" s="221"/>
      <c r="D563" s="221"/>
      <c r="E563" s="221"/>
      <c r="F563" s="337"/>
      <c r="G563" s="175">
        <f>+G551+G558</f>
        <v>123976.58</v>
      </c>
      <c r="H563" s="176">
        <f>+H551+H558</f>
        <v>95700.44</v>
      </c>
      <c r="I563" s="176">
        <f>+I551+I558</f>
        <v>244411.18</v>
      </c>
      <c r="J563" s="176">
        <f>+J551+J558</f>
        <v>224672.56</v>
      </c>
      <c r="K563" s="176">
        <f>+K551+K558</f>
        <v>380000.21</v>
      </c>
      <c r="L563" s="176">
        <f>+L551+L558</f>
        <v>455103.86</v>
      </c>
      <c r="M563" s="176">
        <f>+M551+M558</f>
        <v>550304.81</v>
      </c>
      <c r="N563" s="177">
        <f>+N551+N558</f>
        <v>702513.38</v>
      </c>
    </row>
    <row r="564" spans="1:14" ht="18.75">
      <c r="A564" s="178" t="s">
        <v>137</v>
      </c>
      <c r="B564" s="37" t="s">
        <v>144</v>
      </c>
      <c r="C564" s="130"/>
      <c r="D564" s="130"/>
      <c r="E564" s="130"/>
      <c r="F564" s="131"/>
      <c r="G564" s="179"/>
      <c r="H564" s="180">
        <v>0</v>
      </c>
      <c r="I564" s="180"/>
      <c r="J564" s="180">
        <v>0</v>
      </c>
      <c r="K564" s="180"/>
      <c r="L564" s="180">
        <v>0</v>
      </c>
      <c r="M564" s="180"/>
      <c r="N564" s="181">
        <v>0</v>
      </c>
    </row>
    <row r="565" spans="1:14" ht="16.5">
      <c r="A565" s="193" t="s">
        <v>132</v>
      </c>
      <c r="B565" s="194"/>
      <c r="C565" s="132"/>
      <c r="D565" s="132"/>
      <c r="E565" s="132"/>
      <c r="F565" s="132"/>
      <c r="G565" s="122">
        <f>+G564+G563+G550+G548+G542+G537+G481</f>
        <v>1128132.58</v>
      </c>
      <c r="H565" s="123">
        <f>+H564+H563+H550+H548+H542+H537+H481</f>
        <v>876398.21</v>
      </c>
      <c r="I565" s="123">
        <f>+I564+I563+I550+I548+I542+I537+I481</f>
        <v>2022208.58</v>
      </c>
      <c r="J565" s="123">
        <f>+J564+J563+J550+J548+J542+J537+J481</f>
        <v>1675524.83</v>
      </c>
      <c r="K565" s="123">
        <f>+K564+K563+K550+K548+K542+K537+K481</f>
        <v>3483664.74</v>
      </c>
      <c r="L565" s="123">
        <f>+L564+L563+L550+L548+L542+L537+L481</f>
        <v>3614625.56</v>
      </c>
      <c r="M565" s="123">
        <f>+M564+M563+M550+M548+M542+M537+M481</f>
        <v>4613912.48</v>
      </c>
      <c r="N565" s="124">
        <f>+N564+N563+N550+N548+N542+N537+N481</f>
        <v>5460353.89</v>
      </c>
    </row>
    <row r="566" spans="1:14" ht="16.5">
      <c r="A566" s="193" t="s">
        <v>174</v>
      </c>
      <c r="B566" s="194"/>
      <c r="C566" s="129"/>
      <c r="D566" s="129"/>
      <c r="E566" s="129"/>
      <c r="F566" s="129"/>
      <c r="G566" s="2"/>
      <c r="H566" s="87">
        <v>0</v>
      </c>
      <c r="I566" s="3"/>
      <c r="J566" s="87">
        <v>0</v>
      </c>
      <c r="K566" s="3"/>
      <c r="L566" s="87">
        <v>0</v>
      </c>
      <c r="M566" s="3"/>
      <c r="N566" s="89">
        <v>0</v>
      </c>
    </row>
    <row r="567" spans="1:14" ht="16.5">
      <c r="A567" s="17"/>
      <c r="B567" s="42"/>
      <c r="C567" s="42"/>
      <c r="D567" s="42"/>
      <c r="E567" s="42"/>
      <c r="F567" s="42"/>
      <c r="G567" s="43"/>
      <c r="H567" s="43"/>
      <c r="I567" s="43"/>
      <c r="J567" s="43"/>
      <c r="K567" s="43"/>
      <c r="L567" s="43"/>
      <c r="M567" s="43"/>
      <c r="N567" s="44"/>
    </row>
    <row r="568" spans="1:14" ht="16.5">
      <c r="A568" s="45"/>
      <c r="B568" s="46" t="s">
        <v>129</v>
      </c>
      <c r="C568" s="133"/>
      <c r="D568" s="133"/>
      <c r="E568" s="133"/>
      <c r="F568" s="133"/>
      <c r="G568" s="123">
        <f>+G150-G565</f>
        <v>1756030.74</v>
      </c>
      <c r="H568" s="123">
        <f>+H150-H565</f>
        <v>1592795.15</v>
      </c>
      <c r="I568" s="123">
        <f>+I150-I565</f>
        <v>2026110.12</v>
      </c>
      <c r="J568" s="123">
        <f>+J150-J565</f>
        <v>1935439.56</v>
      </c>
      <c r="K568" s="123">
        <f>+K150-K565</f>
        <v>1458349.26</v>
      </c>
      <c r="L568" s="123">
        <f>+L150-L565</f>
        <v>1511425</v>
      </c>
      <c r="M568" s="123">
        <f>+M150-M565</f>
        <v>1808185.55</v>
      </c>
      <c r="N568" s="124">
        <f>+N150-N565</f>
        <v>1149243.83</v>
      </c>
    </row>
    <row r="569" spans="1:14" s="23" customFormat="1" ht="16.5">
      <c r="A569" s="45"/>
      <c r="B569" s="46" t="s">
        <v>163</v>
      </c>
      <c r="C569" s="134"/>
      <c r="D569" s="134"/>
      <c r="E569" s="134"/>
      <c r="F569" s="134"/>
      <c r="G569" s="4"/>
      <c r="H569" s="127">
        <f>+H151-H566</f>
        <v>0</v>
      </c>
      <c r="I569" s="5"/>
      <c r="J569" s="127">
        <f>+J151-J566</f>
        <v>0</v>
      </c>
      <c r="K569" s="5"/>
      <c r="L569" s="127">
        <f>+L151-L566</f>
        <v>0</v>
      </c>
      <c r="M569" s="5"/>
      <c r="N569" s="125">
        <f>+N151-N566</f>
        <v>0</v>
      </c>
    </row>
    <row r="570" spans="1:14" s="23" customFormat="1" ht="16.5">
      <c r="A570" s="47"/>
      <c r="B570" s="46" t="s">
        <v>134</v>
      </c>
      <c r="C570" s="133"/>
      <c r="D570" s="133"/>
      <c r="E570" s="133"/>
      <c r="F570" s="133"/>
      <c r="G570" s="123">
        <v>0</v>
      </c>
      <c r="H570" s="123">
        <f>IF(H568&lt;0,-H568,0)</f>
        <v>0</v>
      </c>
      <c r="I570" s="123">
        <v>0</v>
      </c>
      <c r="J570" s="123">
        <f>IF(J568&lt;0,-J568,0)</f>
        <v>0</v>
      </c>
      <c r="K570" s="123">
        <v>0</v>
      </c>
      <c r="L570" s="123">
        <f>IF(L568&lt;0,-L568,0)</f>
        <v>0</v>
      </c>
      <c r="M570" s="123">
        <v>0</v>
      </c>
      <c r="N570" s="126">
        <f>IF(N568&lt;0,-N568,0)</f>
        <v>0</v>
      </c>
    </row>
    <row r="571" spans="1:14" s="48" customFormat="1" ht="21" customHeight="1">
      <c r="A571" s="207" t="s">
        <v>149</v>
      </c>
      <c r="B571" s="207"/>
      <c r="C571" s="207"/>
      <c r="D571" s="207"/>
      <c r="E571" s="207"/>
      <c r="F571" s="207"/>
      <c r="G571" s="207"/>
      <c r="H571" s="207"/>
      <c r="I571" s="207"/>
      <c r="J571" s="207"/>
      <c r="K571" s="207"/>
      <c r="L571" s="207"/>
      <c r="M571" s="207"/>
      <c r="N571" s="207"/>
    </row>
    <row r="572" spans="1:14" s="48" customFormat="1" ht="21" customHeight="1">
      <c r="A572" s="208" t="s">
        <v>151</v>
      </c>
      <c r="B572" s="208"/>
      <c r="C572" s="208"/>
      <c r="D572" s="208"/>
      <c r="E572" s="208"/>
      <c r="F572" s="208"/>
      <c r="G572" s="208"/>
      <c r="H572" s="208"/>
      <c r="I572" s="208"/>
      <c r="J572" s="208"/>
      <c r="K572" s="208"/>
      <c r="L572" s="208"/>
      <c r="M572" s="208"/>
      <c r="N572" s="208"/>
    </row>
    <row r="573" spans="1:14" s="48" customFormat="1" ht="21" customHeight="1">
      <c r="A573" s="198" t="s">
        <v>167</v>
      </c>
      <c r="B573" s="198"/>
      <c r="C573" s="198"/>
      <c r="D573" s="198"/>
      <c r="E573" s="198"/>
      <c r="F573" s="198"/>
      <c r="G573" s="198"/>
      <c r="H573" s="198"/>
      <c r="I573" s="198"/>
      <c r="J573" s="198"/>
      <c r="K573" s="198"/>
      <c r="L573" s="198"/>
      <c r="M573" s="198"/>
      <c r="N573" s="198"/>
    </row>
    <row r="574" ht="15" customHeight="1">
      <c r="A574" s="48"/>
    </row>
    <row r="575" ht="15" customHeight="1">
      <c r="A575" s="48"/>
    </row>
    <row r="576" ht="15" customHeight="1">
      <c r="A576" s="48"/>
    </row>
    <row r="577" ht="15" customHeight="1">
      <c r="A577" s="48"/>
    </row>
    <row r="578" ht="15" customHeight="1">
      <c r="A578" s="48"/>
    </row>
    <row r="579" ht="15" customHeight="1">
      <c r="A579" s="48"/>
    </row>
    <row r="580" ht="15" customHeight="1">
      <c r="A580" s="48"/>
    </row>
    <row r="581" ht="15" customHeight="1">
      <c r="A581" s="48"/>
    </row>
    <row r="582" ht="15" customHeight="1">
      <c r="A582" s="48"/>
    </row>
    <row r="583" ht="15" customHeight="1">
      <c r="A583" s="48"/>
    </row>
    <row r="584" ht="15" customHeight="1">
      <c r="A584" s="48"/>
    </row>
    <row r="585" ht="15" customHeight="1">
      <c r="A585" s="48"/>
    </row>
    <row r="586" ht="15" customHeight="1">
      <c r="A586" s="48"/>
    </row>
    <row r="587" ht="15" customHeight="1">
      <c r="A587" s="48"/>
    </row>
    <row r="588" ht="15" customHeight="1">
      <c r="A588" s="48"/>
    </row>
    <row r="589" ht="15" customHeight="1">
      <c r="A589" s="48"/>
    </row>
    <row r="590" ht="15" customHeight="1">
      <c r="A590" s="48"/>
    </row>
    <row r="591" ht="15" customHeight="1">
      <c r="A591" s="48"/>
    </row>
    <row r="592" ht="15" customHeight="1">
      <c r="A592" s="48"/>
    </row>
    <row r="593" ht="15" customHeight="1">
      <c r="A593" s="48"/>
    </row>
    <row r="594" ht="15" customHeight="1">
      <c r="A594" s="48"/>
    </row>
    <row r="595" ht="15" customHeight="1">
      <c r="A595" s="48"/>
    </row>
    <row r="596" ht="15" customHeight="1">
      <c r="A596" s="48"/>
    </row>
    <row r="597" ht="15" customHeight="1">
      <c r="A597" s="48"/>
    </row>
    <row r="598" ht="15" customHeight="1">
      <c r="A598" s="48"/>
    </row>
    <row r="599" ht="15" customHeight="1">
      <c r="A599" s="48"/>
    </row>
    <row r="600" ht="15" customHeight="1">
      <c r="A600" s="48"/>
    </row>
    <row r="601" ht="15" customHeight="1">
      <c r="A601" s="48"/>
    </row>
    <row r="602" ht="15" customHeight="1">
      <c r="A602" s="48"/>
    </row>
    <row r="603" ht="15" customHeight="1">
      <c r="A603" s="48"/>
    </row>
    <row r="604" ht="15" customHeight="1">
      <c r="A604" s="48"/>
    </row>
    <row r="605" ht="15" customHeight="1">
      <c r="A605" s="48"/>
    </row>
    <row r="606" ht="15" customHeight="1">
      <c r="A606" s="48"/>
    </row>
    <row r="607" ht="15" customHeight="1">
      <c r="A607" s="48"/>
    </row>
    <row r="608" ht="15" customHeight="1">
      <c r="A608" s="48"/>
    </row>
    <row r="609" ht="15" customHeight="1">
      <c r="A609" s="48"/>
    </row>
    <row r="610" ht="15" customHeight="1">
      <c r="A610" s="48"/>
    </row>
    <row r="611" ht="15" customHeight="1">
      <c r="A611" s="48"/>
    </row>
    <row r="612" ht="15" customHeight="1">
      <c r="A612" s="48"/>
    </row>
    <row r="613" ht="15" customHeight="1">
      <c r="A613" s="48"/>
    </row>
    <row r="614" ht="15" customHeight="1">
      <c r="A614" s="48"/>
    </row>
    <row r="615" ht="15" customHeight="1">
      <c r="A615" s="48"/>
    </row>
    <row r="616" ht="15" customHeight="1">
      <c r="A616" s="48"/>
    </row>
    <row r="617" ht="15" customHeight="1">
      <c r="A617" s="48"/>
    </row>
    <row r="618" ht="15" customHeight="1">
      <c r="A618" s="48"/>
    </row>
    <row r="619" ht="15" customHeight="1">
      <c r="A619" s="48"/>
    </row>
    <row r="620" ht="15" customHeight="1">
      <c r="A620" s="48"/>
    </row>
    <row r="621" ht="15" customHeight="1">
      <c r="A621" s="48"/>
    </row>
    <row r="622" ht="15" customHeight="1">
      <c r="A622" s="48"/>
    </row>
    <row r="623" ht="15" customHeight="1">
      <c r="A623" s="48"/>
    </row>
    <row r="624" ht="15" customHeight="1">
      <c r="A624" s="48"/>
    </row>
    <row r="625" ht="15" customHeight="1">
      <c r="A625" s="48"/>
    </row>
    <row r="626" ht="15" customHeight="1">
      <c r="A626" s="48"/>
    </row>
    <row r="627" ht="15" customHeight="1">
      <c r="A627" s="48"/>
    </row>
    <row r="628" ht="15" customHeight="1">
      <c r="A628" s="48"/>
    </row>
    <row r="629" ht="15" customHeight="1">
      <c r="A629" s="48"/>
    </row>
    <row r="630" ht="15" customHeight="1">
      <c r="A630" s="48"/>
    </row>
    <row r="631" ht="15" customHeight="1">
      <c r="A631" s="48"/>
    </row>
    <row r="632" ht="15" customHeight="1">
      <c r="A632" s="48"/>
    </row>
    <row r="633" ht="15" customHeight="1">
      <c r="A633" s="48"/>
    </row>
    <row r="634" ht="15" customHeight="1">
      <c r="A634" s="48"/>
    </row>
    <row r="635" ht="15" customHeight="1">
      <c r="A635" s="48"/>
    </row>
    <row r="636" ht="15" customHeight="1">
      <c r="A636" s="48"/>
    </row>
    <row r="637" ht="15" customHeight="1">
      <c r="A637" s="48"/>
    </row>
    <row r="638" ht="15" customHeight="1">
      <c r="A638" s="48"/>
    </row>
    <row r="639" ht="15" customHeight="1">
      <c r="A639" s="48"/>
    </row>
    <row r="640" ht="15" customHeight="1">
      <c r="A640" s="48"/>
    </row>
    <row r="641" ht="15" customHeight="1">
      <c r="A641" s="48"/>
    </row>
    <row r="642" ht="15" customHeight="1">
      <c r="A642" s="48"/>
    </row>
    <row r="643" ht="15" customHeight="1">
      <c r="A643" s="48"/>
    </row>
    <row r="644" ht="15" customHeight="1">
      <c r="A644" s="48"/>
    </row>
    <row r="645" ht="15" customHeight="1">
      <c r="A645" s="48"/>
    </row>
    <row r="646" ht="15" customHeight="1">
      <c r="A646" s="48"/>
    </row>
    <row r="647" ht="15" customHeight="1">
      <c r="A647" s="48"/>
    </row>
    <row r="648" ht="15" customHeight="1">
      <c r="A648" s="48"/>
    </row>
    <row r="649" ht="15" customHeight="1">
      <c r="A649" s="48"/>
    </row>
    <row r="650" ht="15" customHeight="1">
      <c r="A650" s="48"/>
    </row>
    <row r="651" ht="15" customHeight="1">
      <c r="A651" s="48"/>
    </row>
    <row r="652" ht="15" customHeight="1">
      <c r="A652" s="48"/>
    </row>
    <row r="653" ht="15" customHeight="1">
      <c r="A653" s="48"/>
    </row>
    <row r="654" ht="15" customHeight="1">
      <c r="A654" s="48"/>
    </row>
    <row r="655" ht="15" customHeight="1">
      <c r="A655" s="48"/>
    </row>
    <row r="656" ht="15" customHeight="1">
      <c r="A656" s="48"/>
    </row>
    <row r="657" ht="15" customHeight="1">
      <c r="A657" s="48"/>
    </row>
    <row r="658" ht="15" customHeight="1">
      <c r="A658" s="48"/>
    </row>
    <row r="659" ht="15" customHeight="1">
      <c r="A659" s="48"/>
    </row>
    <row r="660" ht="15" customHeight="1">
      <c r="A660" s="48"/>
    </row>
    <row r="661" ht="15" customHeight="1">
      <c r="A661" s="48"/>
    </row>
    <row r="662" ht="15" customHeight="1">
      <c r="A662" s="48"/>
    </row>
    <row r="663" ht="15" customHeight="1">
      <c r="A663" s="48"/>
    </row>
    <row r="664" ht="15" customHeight="1">
      <c r="A664" s="48"/>
    </row>
    <row r="665" ht="15" customHeight="1">
      <c r="A665" s="48"/>
    </row>
    <row r="666" ht="15" customHeight="1">
      <c r="A666" s="48"/>
    </row>
    <row r="667" ht="15" customHeight="1">
      <c r="A667" s="48"/>
    </row>
    <row r="668" ht="15" customHeight="1">
      <c r="A668" s="48"/>
    </row>
    <row r="669" ht="15" customHeight="1">
      <c r="A669" s="48"/>
    </row>
    <row r="670" ht="15" customHeight="1">
      <c r="A670" s="48"/>
    </row>
    <row r="671" ht="15" customHeight="1">
      <c r="A671" s="48"/>
    </row>
    <row r="672" ht="15" customHeight="1">
      <c r="A672" s="48"/>
    </row>
    <row r="673" ht="15" customHeight="1">
      <c r="A673" s="48"/>
    </row>
    <row r="674" ht="15" customHeight="1">
      <c r="A674" s="48"/>
    </row>
    <row r="675" ht="15" customHeight="1">
      <c r="A675" s="48"/>
    </row>
  </sheetData>
  <sheetProtection password="D3C7" sheet="1" objects="1" scenarios="1"/>
  <mergeCells count="39">
    <mergeCell ref="A565:B565"/>
    <mergeCell ref="A566:B566"/>
    <mergeCell ref="A571:N571"/>
    <mergeCell ref="A572:N572"/>
    <mergeCell ref="A573:N573"/>
    <mergeCell ref="F153:F155"/>
    <mergeCell ref="G153:N153"/>
    <mergeCell ref="G154:H154"/>
    <mergeCell ref="I154:J154"/>
    <mergeCell ref="K154:L154"/>
    <mergeCell ref="M154:N154"/>
    <mergeCell ref="E153:E155"/>
    <mergeCell ref="A151:B151"/>
    <mergeCell ref="A153:A155"/>
    <mergeCell ref="B153:B155"/>
    <mergeCell ref="C153:C155"/>
    <mergeCell ref="D153:D155"/>
    <mergeCell ref="A150:B150"/>
    <mergeCell ref="A8:N8"/>
    <mergeCell ref="A9:N9"/>
    <mergeCell ref="A11:A13"/>
    <mergeCell ref="B11:B13"/>
    <mergeCell ref="C11:C13"/>
    <mergeCell ref="D11:D13"/>
    <mergeCell ref="E11:E13"/>
    <mergeCell ref="F11:F13"/>
    <mergeCell ref="G11:N11"/>
    <mergeCell ref="G12:H12"/>
    <mergeCell ref="I12:J12"/>
    <mergeCell ref="K12:L12"/>
    <mergeCell ref="M12:N12"/>
    <mergeCell ref="A148:B148"/>
    <mergeCell ref="A149:B149"/>
    <mergeCell ref="A7:N7"/>
    <mergeCell ref="B1:N2"/>
    <mergeCell ref="A3:N3"/>
    <mergeCell ref="A4:N4"/>
    <mergeCell ref="A5:N5"/>
    <mergeCell ref="A6:N6"/>
  </mergeCells>
  <pageMargins left="0.31496062992126" right="0.118110236220472" top="0.15748031496063" bottom="0" header="0" footer="0"/>
  <pageSetup fitToHeight="2" horizontalDpi="600" verticalDpi="600" orientation="landscape" paperSize="9" scale="1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Siscom</cp:lastModifiedBy>
  <cp:lastPrinted>2025-01-31T15:01:04Z</cp:lastPrinted>
  <dcterms:created xsi:type="dcterms:W3CDTF">2015-02-26T11:29:02Z</dcterms:created>
  <dcterms:modified xsi:type="dcterms:W3CDTF">2025-02-28T08:51:52Z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