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'Debiti'!$A$1:$AB$85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<sst xmlns="http://schemas.openxmlformats.org/spreadsheetml/2006/main" count="421" uniqueCount="193">
  <si>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</si>
  <si>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</si>
  <si>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</si>
  <si>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</si>
  <si>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</si>
  <si>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</si>
  <si>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</si>
  <si>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</si>
  <si>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</si>
  <si>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</si>
  <si>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</si>
  <si>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</si>
  <si>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</si>
  <si>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</si>
  <si>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</si>
  <si>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</si>
  <si>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</si>
  <si>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</si>
  <si>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</si>
  <si>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</si>
  <si>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</si>
  <si>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</si>
  <si>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</si>
  <si>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</si>
  <si>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</si>
  <si>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</si>
  <si>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</si>
  <si>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</si>
  <si>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</si>
  <si>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</si>
  <si>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</si>
  <si>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</si>
  <si>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</si>
  <si>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</si>
  <si>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</si>
  <si>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</si>
  <si>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</si>
  <si>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</si>
  <si>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</si>
  <si>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</si>
  <si>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</si>
  <si>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</si>
  <si>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</si>
  <si>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</si>
  <si>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</si>
  <si>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</si>
  <si>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</si>
  <si>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</si>
  <si>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</si>
  <si>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</si>
  <si>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</si>
  <si>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</si>
  <si>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</si>
  <si>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</si>
  <si>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</si>
  <si>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</si>
  <si>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</si>
  <si>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</si>
  <si>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</si>
  <si>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</si>
  <si>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</si>
  <si>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</si>
  <si>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</si>
  <si>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</si>
  <si>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</si>
  <si>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</si>
  <si>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</si>
  <si>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</si>
  <si>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</si>
  <si>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</si>
  <si>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</si>
  <si>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</si>
  <si>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</si>
  <si>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</si>
  <si>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</si>
  <si>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</si>
  <si>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</si>
  <si>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</si>
  <si>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</si>
  <si>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</si>
  <si>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</si>
  <si>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</si>
  <si>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</si>
  <si>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</si>
  <si>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</si>
  <si>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</si>
  <si>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</si>
  <si>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</si>
  <si>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</si>
  <si>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</si>
  <si>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</si>
  <si>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</si>
  <si>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</si>
  <si>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</si>
  <si>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</si>
  <si>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</si>
  <si>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</si>
  <si>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</si>
  <si>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</si>
  <si>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</si>
  <si>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</si>
  <si>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</si>
  <si>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</si>
  <si>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</si>
  <si>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</si>
  <si>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</si>
  <si>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</si>
  <si>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</si>
  <si>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</si>
  <si>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</si>
  <si>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</si>
  <si>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</si>
  <si>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</si>
  <si>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Usseaux</t>
  </si>
  <si>
    <t>Ammontare Complessivo dei Debiti e del Numero delle Imprese Creditrici - Elenco Fatture da Pagare Anno 2019</t>
  </si>
  <si>
    <t>18/10/2012</t>
  </si>
  <si>
    <t>3/12</t>
  </si>
  <si>
    <t>30/07/2012</t>
  </si>
  <si>
    <t>NO</t>
  </si>
  <si>
    <t/>
  </si>
  <si>
    <t>CONTI RITA</t>
  </si>
  <si>
    <t>AREA PATRIMONIO E VIGILANZA</t>
  </si>
  <si>
    <t>17/11/2012</t>
  </si>
  <si>
    <t>02/10/2009</t>
  </si>
  <si>
    <t>21</t>
  </si>
  <si>
    <t>25/09/2009</t>
  </si>
  <si>
    <t>COOPERATIVA RECUPERO AMBIENTAL</t>
  </si>
  <si>
    <t>SERVIZIO TECNICO</t>
  </si>
  <si>
    <t>01/11/2009</t>
  </si>
  <si>
    <t>23/11/2016</t>
  </si>
  <si>
    <t>00116PT00011113</t>
  </si>
  <si>
    <t>30/08/2016</t>
  </si>
  <si>
    <t>SI</t>
  </si>
  <si>
    <t>08/09/2016</t>
  </si>
  <si>
    <t>DUFERCO ENERGIA S.p.A</t>
  </si>
  <si>
    <t>10116870329</t>
  </si>
  <si>
    <t>03544070174</t>
  </si>
  <si>
    <t>*</t>
  </si>
  <si>
    <t>08/10/2016</t>
  </si>
  <si>
    <t>10/07/2018</t>
  </si>
  <si>
    <t>184016018</t>
  </si>
  <si>
    <t>04/07/2018</t>
  </si>
  <si>
    <t>06/07/2018</t>
  </si>
  <si>
    <t>Energrid Srl</t>
  </si>
  <si>
    <t>14528231005</t>
  </si>
  <si>
    <t>02/08/2018</t>
  </si>
  <si>
    <t>184016019</t>
  </si>
  <si>
    <t>ILLUMINAZIONE PUBBLICA</t>
  </si>
  <si>
    <t>Z49228A0E2</t>
  </si>
  <si>
    <t>SERVIZIO AMMINISTRATIVO E FINANZIARIO</t>
  </si>
  <si>
    <t>184016702</t>
  </si>
  <si>
    <t>21/07/2018</t>
  </si>
  <si>
    <t>184016948</t>
  </si>
  <si>
    <t>06/02/2013</t>
  </si>
  <si>
    <t>47/12/S</t>
  </si>
  <si>
    <t>30/11/2012</t>
  </si>
  <si>
    <t>IMPRESA GODINO di GODINO ROBER TO s.r.l.</t>
  </si>
  <si>
    <t>09013110011</t>
  </si>
  <si>
    <t>08/03/2013</t>
  </si>
  <si>
    <t>48/12/S</t>
  </si>
  <si>
    <t>05/08/2011</t>
  </si>
  <si>
    <t>10</t>
  </si>
  <si>
    <t>10/06/2011</t>
  </si>
  <si>
    <t>MALVICINO S.N.C.DI GOUCHON R&amp;F</t>
  </si>
  <si>
    <t>03679920011</t>
  </si>
  <si>
    <t>04/09/2011</t>
  </si>
  <si>
    <t>04/11/2016</t>
  </si>
  <si>
    <t>3/PA</t>
  </si>
  <si>
    <t>18/04/2016</t>
  </si>
  <si>
    <t>12/05/2016</t>
  </si>
  <si>
    <t>MANAVELLA Dr.ssa AURORA</t>
  </si>
  <si>
    <t>03228270041</t>
  </si>
  <si>
    <t>MNVRRA72R54G674O</t>
  </si>
  <si>
    <t>7/11</t>
  </si>
  <si>
    <t>30/06/2011</t>
  </si>
  <si>
    <t>NATURALP di BONNIN IVANO</t>
  </si>
  <si>
    <t>09978710011</t>
  </si>
  <si>
    <t>11/06/2018</t>
  </si>
  <si>
    <t>09/04/2018</t>
  </si>
  <si>
    <t>FATTURA N. 3/PA DEL 09/04/2018 PROGETTO DI CONSOLIDAMENTO SRUTTURALE E DI RIALLESTIMENTO DEL LABORATORIO DI LAVORAZIONE E DI STAGIONATURA DEL FORMAGGIO DELLA MARGHERIA DELL'ASSIETTA</t>
  </si>
  <si>
    <t>Z1C1EF3941</t>
  </si>
  <si>
    <t>11/04/2018</t>
  </si>
  <si>
    <t>NORD SCAVI SNC di CHALLIER M&amp;C</t>
  </si>
  <si>
    <t>06495450014</t>
  </si>
  <si>
    <t>24/04/2018</t>
  </si>
  <si>
    <t>11/07/2014</t>
  </si>
  <si>
    <t>7X02910909</t>
  </si>
  <si>
    <t>03/06/2014</t>
  </si>
  <si>
    <t>FATTURA FORNITORE N. 7X02910909 DEL 03/06/2014</t>
  </si>
  <si>
    <t>02/07/2014</t>
  </si>
  <si>
    <t>TELECOM ITALIA SPA</t>
  </si>
  <si>
    <t>31/08/2014</t>
  </si>
  <si>
    <t>TOTALE FATTURE: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</si>
</sst>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3" t="s">
        <v>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2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4" t="s">
        <v>55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2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7" t="s">
        <v>13</v>
      </c>
      <c r="AB4" s="218"/>
      <c r="AC4" s="218"/>
      <c r="AD4" s="218"/>
      <c r="AE4" s="218"/>
      <c r="AF4" s="218"/>
      <c r="AG4" s="219"/>
      <c r="AH4" s="32">
        <v>30</v>
      </c>
    </row>
    <row r="5" spans="1:34" s="15" customFormat="1" ht="22.5" customHeight="1">
      <c r="A5" s="214" t="s">
        <v>14</v>
      </c>
      <c r="B5" s="216"/>
      <c r="C5" s="215"/>
      <c r="D5" s="214" t="s">
        <v>15</v>
      </c>
      <c r="E5" s="216"/>
      <c r="F5" s="216"/>
      <c r="G5" s="216"/>
      <c r="H5" s="215"/>
      <c r="I5" s="214" t="s">
        <v>16</v>
      </c>
      <c r="J5" s="216"/>
      <c r="K5" s="215"/>
      <c r="L5" s="214" t="s">
        <v>1</v>
      </c>
      <c r="M5" s="216"/>
      <c r="N5" s="216"/>
      <c r="O5" s="214" t="s">
        <v>17</v>
      </c>
      <c r="P5" s="215"/>
      <c r="Q5" s="214" t="s">
        <v>18</v>
      </c>
      <c r="R5" s="216"/>
      <c r="S5" s="216"/>
      <c r="T5" s="215"/>
      <c r="U5" s="214" t="s">
        <v>19</v>
      </c>
      <c r="V5" s="216"/>
      <c r="W5" s="216"/>
      <c r="X5" s="58" t="s">
        <v>47</v>
      </c>
      <c r="Y5" s="214" t="s">
        <v>20</v>
      </c>
      <c r="Z5" s="215"/>
      <c r="AA5" s="220" t="s">
        <v>41</v>
      </c>
      <c r="AB5" s="221"/>
      <c r="AC5" s="221"/>
      <c r="AD5" s="221"/>
      <c r="AE5" s="221"/>
      <c r="AF5" s="221"/>
      <c r="AG5" s="221"/>
      <c r="AH5" s="22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0" t="s">
        <v>57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7"/>
      <c r="AE4" s="243"/>
      <c r="AF4" s="243"/>
      <c r="AG4" s="243"/>
      <c r="AH4" s="244"/>
      <c r="AI4" s="237"/>
    </row>
    <row r="5" spans="1:35" s="90" customFormat="1" ht="22.5" customHeight="1">
      <c r="A5" s="220" t="s">
        <v>14</v>
      </c>
      <c r="B5" s="234"/>
      <c r="C5" s="235"/>
      <c r="D5" s="220" t="s">
        <v>15</v>
      </c>
      <c r="E5" s="234"/>
      <c r="F5" s="234"/>
      <c r="G5" s="234"/>
      <c r="H5" s="234"/>
      <c r="I5" s="234"/>
      <c r="J5" s="234"/>
      <c r="K5" s="235"/>
      <c r="L5" s="220" t="s">
        <v>16</v>
      </c>
      <c r="M5" s="234"/>
      <c r="N5" s="235"/>
      <c r="O5" s="220" t="s">
        <v>1</v>
      </c>
      <c r="P5" s="234"/>
      <c r="Q5" s="234"/>
      <c r="R5" s="220" t="s">
        <v>17</v>
      </c>
      <c r="S5" s="235"/>
      <c r="T5" s="220" t="s">
        <v>18</v>
      </c>
      <c r="U5" s="234"/>
      <c r="V5" s="234"/>
      <c r="W5" s="235"/>
      <c r="X5" s="220" t="s">
        <v>19</v>
      </c>
      <c r="Y5" s="234"/>
      <c r="Z5" s="234"/>
      <c r="AA5" s="103" t="s">
        <v>47</v>
      </c>
      <c r="AB5" s="220" t="s">
        <v>20</v>
      </c>
      <c r="AC5" s="235"/>
      <c r="AD5" s="220" t="s">
        <v>64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2"/>
      <c r="AK6" s="233"/>
      <c r="AL6" s="233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56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63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64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4" t="s">
        <v>102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59" t="s">
        <v>101</v>
      </c>
      <c r="B5" s="260"/>
      <c r="C5" s="188" t="s">
        <v>100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8" t="s">
        <v>99</v>
      </c>
      <c r="O5" s="26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98</v>
      </c>
      <c r="B7" s="253"/>
      <c r="C7" s="165">
        <f>Debiti!G6</f>
        <v>10</v>
      </c>
      <c r="D7" s="163"/>
      <c r="E7" s="273" t="s">
        <v>112</v>
      </c>
      <c r="F7" s="274"/>
      <c r="G7" s="274"/>
      <c r="H7" s="97"/>
      <c r="I7" s="184"/>
      <c r="J7" s="183"/>
      <c r="K7" s="97"/>
      <c r="L7" s="174"/>
      <c r="M7" s="182"/>
      <c r="N7" s="268" t="s">
        <v>97</v>
      </c>
      <c r="O7" s="269"/>
      <c r="P7" s="26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1" t="s">
        <v>96</v>
      </c>
      <c r="B9" s="267"/>
      <c r="C9" s="175">
        <f>ElencoFatture!O6</f>
        <v>0</v>
      </c>
      <c r="D9" s="176"/>
      <c r="E9" s="261" t="s">
        <v>90</v>
      </c>
      <c r="F9" s="262" t="s">
        <v>95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1" t="s">
        <v>94</v>
      </c>
      <c r="B10" s="26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1" t="s">
        <v>93</v>
      </c>
      <c r="B11" s="263"/>
      <c r="C11" s="175">
        <f>ElencoFatture!O8</f>
        <v>0</v>
      </c>
      <c r="D11" s="176"/>
      <c r="E11" s="261" t="s">
        <v>90</v>
      </c>
      <c r="F11" s="267"/>
      <c r="G11" s="175">
        <f>C11/100*5</f>
        <v>0</v>
      </c>
      <c r="H11" s="163"/>
      <c r="I11" s="272"/>
      <c r="J11" s="272"/>
      <c r="K11" s="97"/>
      <c r="L11" s="174"/>
      <c r="M11" s="161"/>
      <c r="N11" s="268" t="s">
        <v>92</v>
      </c>
      <c r="O11" s="269"/>
      <c r="P11" s="26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91</v>
      </c>
      <c r="B13" s="250"/>
      <c r="C13" s="165">
        <f>C11</f>
        <v>0</v>
      </c>
      <c r="D13" s="173"/>
      <c r="E13" s="249" t="s">
        <v>90</v>
      </c>
      <c r="F13" s="250"/>
      <c r="G13" s="164">
        <f>C13/100*5</f>
        <v>0</v>
      </c>
      <c r="H13" s="163"/>
      <c r="I13" s="254" t="s">
        <v>89</v>
      </c>
      <c r="J13" s="255"/>
      <c r="L13" s="162" t="str">
        <f>IF(C7&lt;=G13,"SI","NO")</f>
        <v>NO</v>
      </c>
      <c r="M13" s="161"/>
      <c r="N13" s="270" t="s">
        <v>88</v>
      </c>
      <c r="O13" s="27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87</v>
      </c>
      <c r="B15" s="253"/>
      <c r="C15" s="165">
        <v>0</v>
      </c>
      <c r="D15" s="97"/>
      <c r="E15" s="249" t="s">
        <v>86</v>
      </c>
      <c r="F15" s="250"/>
      <c r="G15" s="164">
        <f>IF(OR(C15=0,C15="0,00"),0,C7/C15)</f>
        <v>0</v>
      </c>
      <c r="H15" s="163"/>
      <c r="I15" s="254" t="s">
        <v>85</v>
      </c>
      <c r="J15" s="255"/>
      <c r="L15" s="162" t="str">
        <f>IF(G15&lt;=0.9,"SI","NO")</f>
        <v>SI</v>
      </c>
      <c r="M15" s="161"/>
      <c r="N15" s="270" t="s">
        <v>84</v>
      </c>
      <c r="O15" s="27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1" t="s">
        <v>83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5">
      <c r="A19" s="252" t="s">
        <v>82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5">
      <c r="A20" s="248" t="s">
        <v>81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5">
      <c r="A21" s="159" t="s">
        <v>80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48" t="s">
        <v>79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5">
      <c r="A23" s="248" t="s">
        <v>78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5">
      <c r="A24" s="248" t="s">
        <v>77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5">
      <c r="A25" s="248" t="s">
        <v>76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5">
      <c r="A26" s="158" t="s">
        <v>75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74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 t="s">
        <v>113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4" t="s">
        <v>114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9" t="s">
        <v>72</v>
      </c>
      <c r="B5" s="275"/>
      <c r="C5" s="275"/>
      <c r="D5" s="275"/>
      <c r="E5" s="275"/>
      <c r="F5" s="276"/>
      <c r="G5" s="148">
        <f>(G26)</f>
        <v>7924.570000000001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9" t="s">
        <v>73</v>
      </c>
      <c r="B6" s="275"/>
      <c r="C6" s="275"/>
      <c r="D6" s="275"/>
      <c r="E6" s="275"/>
      <c r="F6" s="275"/>
      <c r="G6" s="149">
        <f>(AC26)</f>
        <v>10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0" t="s">
        <v>14</v>
      </c>
      <c r="B8" s="234"/>
      <c r="C8" s="235"/>
      <c r="D8" s="220" t="s">
        <v>15</v>
      </c>
      <c r="E8" s="234"/>
      <c r="F8" s="234"/>
      <c r="G8" s="234"/>
      <c r="H8" s="234"/>
      <c r="I8" s="234"/>
      <c r="J8" s="234"/>
      <c r="K8" s="235"/>
      <c r="L8" s="220" t="s">
        <v>16</v>
      </c>
      <c r="M8" s="234"/>
      <c r="N8" s="235"/>
      <c r="O8" s="220" t="s">
        <v>1</v>
      </c>
      <c r="P8" s="234"/>
      <c r="Q8" s="234"/>
      <c r="R8" s="220" t="s">
        <v>17</v>
      </c>
      <c r="S8" s="235"/>
      <c r="T8" s="220" t="s">
        <v>18</v>
      </c>
      <c r="U8" s="234"/>
      <c r="V8" s="234"/>
      <c r="W8" s="235"/>
      <c r="X8" s="220" t="s">
        <v>19</v>
      </c>
      <c r="Y8" s="234"/>
      <c r="Z8" s="234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2012</v>
      </c>
      <c r="B11" s="108">
        <v>280</v>
      </c>
      <c r="C11" s="109" t="s">
        <v>115</v>
      </c>
      <c r="D11" s="297" t="s">
        <v>116</v>
      </c>
      <c r="E11" s="109" t="s">
        <v>117</v>
      </c>
      <c r="F11" s="111"/>
      <c r="G11" s="112">
        <v>145.2</v>
      </c>
      <c r="H11" s="112">
        <v>0</v>
      </c>
      <c r="I11" s="143" t="s">
        <v>118</v>
      </c>
      <c r="J11" s="112">
        <f>IF(I11="SI",G11-H11,G11)</f>
        <v>145.2</v>
      </c>
      <c r="K11" s="298" t="s">
        <v>119</v>
      </c>
      <c r="L11" s="108">
        <v>0</v>
      </c>
      <c r="M11" s="108">
        <v>0</v>
      </c>
      <c r="N11" s="109"/>
      <c r="O11" s="111" t="s">
        <v>120</v>
      </c>
      <c r="P11" s="109" t="s">
        <v>119</v>
      </c>
      <c r="Q11" s="109" t="s">
        <v>119</v>
      </c>
      <c r="R11" s="108">
        <v>3</v>
      </c>
      <c r="S11" s="111" t="s">
        <v>121</v>
      </c>
      <c r="T11" s="108">
        <v>1070102</v>
      </c>
      <c r="U11" s="108">
        <v>2550</v>
      </c>
      <c r="V11" s="108">
        <v>2078</v>
      </c>
      <c r="W11" s="108">
        <v>99</v>
      </c>
      <c r="X11" s="113">
        <v>2012</v>
      </c>
      <c r="Y11" s="113">
        <v>43</v>
      </c>
      <c r="Z11" s="113">
        <v>0</v>
      </c>
      <c r="AA11" s="114" t="s">
        <v>119</v>
      </c>
      <c r="AB11" s="109" t="s">
        <v>122</v>
      </c>
      <c r="AC11" s="107">
        <f>IF(O11=O10,0,1)</f>
        <v>1</v>
      </c>
    </row>
    <row r="12" spans="1:29" ht="15">
      <c r="A12" s="108">
        <v>2009</v>
      </c>
      <c r="B12" s="108">
        <v>218</v>
      </c>
      <c r="C12" s="109" t="s">
        <v>123</v>
      </c>
      <c r="D12" s="297" t="s">
        <v>124</v>
      </c>
      <c r="E12" s="109" t="s">
        <v>125</v>
      </c>
      <c r="F12" s="111"/>
      <c r="G12" s="112">
        <v>269.59</v>
      </c>
      <c r="H12" s="112">
        <v>0</v>
      </c>
      <c r="I12" s="143" t="s">
        <v>118</v>
      </c>
      <c r="J12" s="112">
        <f>IF(I12="SI",G12-H12,G12)</f>
        <v>269.59</v>
      </c>
      <c r="K12" s="298" t="s">
        <v>119</v>
      </c>
      <c r="L12" s="108">
        <v>0</v>
      </c>
      <c r="M12" s="108">
        <v>0</v>
      </c>
      <c r="N12" s="109"/>
      <c r="O12" s="111" t="s">
        <v>126</v>
      </c>
      <c r="P12" s="109" t="s">
        <v>119</v>
      </c>
      <c r="Q12" s="109" t="s">
        <v>119</v>
      </c>
      <c r="R12" s="108">
        <v>2</v>
      </c>
      <c r="S12" s="111" t="s">
        <v>127</v>
      </c>
      <c r="T12" s="108">
        <v>2090601</v>
      </c>
      <c r="U12" s="108">
        <v>9030</v>
      </c>
      <c r="V12" s="108">
        <v>3330</v>
      </c>
      <c r="W12" s="108">
        <v>99</v>
      </c>
      <c r="X12" s="113">
        <v>0</v>
      </c>
      <c r="Y12" s="113">
        <v>0</v>
      </c>
      <c r="Z12" s="113">
        <v>0</v>
      </c>
      <c r="AA12" s="114" t="s">
        <v>119</v>
      </c>
      <c r="AB12" s="109" t="s">
        <v>128</v>
      </c>
      <c r="AC12" s="107">
        <f>IF(O12=O11,0,1)</f>
        <v>1</v>
      </c>
    </row>
    <row r="13" spans="1:29" ht="15">
      <c r="A13" s="108">
        <v>2016</v>
      </c>
      <c r="B13" s="108">
        <v>271</v>
      </c>
      <c r="C13" s="109" t="s">
        <v>129</v>
      </c>
      <c r="D13" s="297" t="s">
        <v>130</v>
      </c>
      <c r="E13" s="109" t="s">
        <v>131</v>
      </c>
      <c r="F13" s="111"/>
      <c r="G13" s="112">
        <v>-8.17</v>
      </c>
      <c r="H13" s="112">
        <v>-1.47</v>
      </c>
      <c r="I13" s="143" t="s">
        <v>132</v>
      </c>
      <c r="J13" s="112">
        <f>IF(I13="SI",G13-H13,G13)</f>
        <v>-6.7</v>
      </c>
      <c r="K13" s="298" t="s">
        <v>119</v>
      </c>
      <c r="L13" s="108">
        <v>2016</v>
      </c>
      <c r="M13" s="108">
        <v>1819</v>
      </c>
      <c r="N13" s="109" t="s">
        <v>133</v>
      </c>
      <c r="O13" s="111" t="s">
        <v>134</v>
      </c>
      <c r="P13" s="109" t="s">
        <v>135</v>
      </c>
      <c r="Q13" s="109" t="s">
        <v>136</v>
      </c>
      <c r="R13" s="108" t="s">
        <v>137</v>
      </c>
      <c r="S13" s="111" t="s">
        <v>137</v>
      </c>
      <c r="T13" s="108"/>
      <c r="U13" s="108">
        <v>0</v>
      </c>
      <c r="V13" s="108">
        <v>0</v>
      </c>
      <c r="W13" s="108">
        <v>0</v>
      </c>
      <c r="X13" s="113">
        <v>0</v>
      </c>
      <c r="Y13" s="113">
        <v>0</v>
      </c>
      <c r="Z13" s="113">
        <v>0</v>
      </c>
      <c r="AA13" s="114" t="s">
        <v>119</v>
      </c>
      <c r="AB13" s="109" t="s">
        <v>138</v>
      </c>
      <c r="AC13" s="107">
        <f>IF(O13=O12,0,1)</f>
        <v>1</v>
      </c>
    </row>
    <row r="14" spans="1:29" ht="15">
      <c r="A14" s="108">
        <v>2018</v>
      </c>
      <c r="B14" s="108">
        <v>197</v>
      </c>
      <c r="C14" s="109" t="s">
        <v>139</v>
      </c>
      <c r="D14" s="297" t="s">
        <v>140</v>
      </c>
      <c r="E14" s="109" t="s">
        <v>141</v>
      </c>
      <c r="F14" s="111"/>
      <c r="G14" s="112">
        <v>-182.67</v>
      </c>
      <c r="H14" s="112">
        <v>-32.94</v>
      </c>
      <c r="I14" s="143" t="s">
        <v>118</v>
      </c>
      <c r="J14" s="112">
        <f>IF(I14="SI",G14-H14,G14)</f>
        <v>-182.67</v>
      </c>
      <c r="K14" s="298" t="s">
        <v>119</v>
      </c>
      <c r="L14" s="108">
        <v>2018</v>
      </c>
      <c r="M14" s="108">
        <v>1883</v>
      </c>
      <c r="N14" s="109" t="s">
        <v>142</v>
      </c>
      <c r="O14" s="111" t="s">
        <v>143</v>
      </c>
      <c r="P14" s="109" t="s">
        <v>144</v>
      </c>
      <c r="Q14" s="109" t="s">
        <v>144</v>
      </c>
      <c r="R14" s="108" t="s">
        <v>137</v>
      </c>
      <c r="S14" s="111" t="s">
        <v>137</v>
      </c>
      <c r="T14" s="108"/>
      <c r="U14" s="108">
        <v>0</v>
      </c>
      <c r="V14" s="108">
        <v>0</v>
      </c>
      <c r="W14" s="108">
        <v>0</v>
      </c>
      <c r="X14" s="113">
        <v>0</v>
      </c>
      <c r="Y14" s="113">
        <v>0</v>
      </c>
      <c r="Z14" s="113">
        <v>0</v>
      </c>
      <c r="AA14" s="114" t="s">
        <v>119</v>
      </c>
      <c r="AB14" s="109" t="s">
        <v>145</v>
      </c>
      <c r="AC14" s="107">
        <f>IF(O14=O13,0,1)</f>
        <v>1</v>
      </c>
    </row>
    <row r="15" spans="1:29" ht="15">
      <c r="A15" s="108">
        <v>2018</v>
      </c>
      <c r="B15" s="108">
        <v>198</v>
      </c>
      <c r="C15" s="109" t="s">
        <v>139</v>
      </c>
      <c r="D15" s="297" t="s">
        <v>146</v>
      </c>
      <c r="E15" s="109" t="s">
        <v>141</v>
      </c>
      <c r="F15" s="111" t="s">
        <v>147</v>
      </c>
      <c r="G15" s="112">
        <v>-2.59</v>
      </c>
      <c r="H15" s="112">
        <v>-0.47</v>
      </c>
      <c r="I15" s="143" t="s">
        <v>132</v>
      </c>
      <c r="J15" s="112">
        <f>IF(I15="SI",G15-H15,G15)</f>
        <v>-2.12</v>
      </c>
      <c r="K15" s="298" t="s">
        <v>148</v>
      </c>
      <c r="L15" s="108">
        <v>2018</v>
      </c>
      <c r="M15" s="108">
        <v>1884</v>
      </c>
      <c r="N15" s="109" t="s">
        <v>142</v>
      </c>
      <c r="O15" s="111" t="s">
        <v>143</v>
      </c>
      <c r="P15" s="109" t="s">
        <v>144</v>
      </c>
      <c r="Q15" s="109" t="s">
        <v>144</v>
      </c>
      <c r="R15" s="108">
        <v>1</v>
      </c>
      <c r="S15" s="111" t="s">
        <v>149</v>
      </c>
      <c r="T15" s="108">
        <v>1080203</v>
      </c>
      <c r="U15" s="108">
        <v>2890</v>
      </c>
      <c r="V15" s="108">
        <v>1938</v>
      </c>
      <c r="W15" s="108">
        <v>99</v>
      </c>
      <c r="X15" s="113">
        <v>2018</v>
      </c>
      <c r="Y15" s="113">
        <v>30</v>
      </c>
      <c r="Z15" s="113">
        <v>0</v>
      </c>
      <c r="AA15" s="114" t="s">
        <v>119</v>
      </c>
      <c r="AB15" s="109" t="s">
        <v>145</v>
      </c>
      <c r="AC15" s="107">
        <f>IF(O15=O14,0,1)</f>
        <v>0</v>
      </c>
    </row>
    <row r="16" spans="1:29" ht="15">
      <c r="A16" s="108">
        <v>2018</v>
      </c>
      <c r="B16" s="108">
        <v>199</v>
      </c>
      <c r="C16" s="109" t="s">
        <v>139</v>
      </c>
      <c r="D16" s="297" t="s">
        <v>150</v>
      </c>
      <c r="E16" s="109" t="s">
        <v>141</v>
      </c>
      <c r="F16" s="111" t="s">
        <v>147</v>
      </c>
      <c r="G16" s="112">
        <v>0</v>
      </c>
      <c r="H16" s="112">
        <v>0</v>
      </c>
      <c r="I16" s="143" t="s">
        <v>118</v>
      </c>
      <c r="J16" s="112">
        <f>IF(I16="SI",G16-H16,G16)</f>
        <v>0</v>
      </c>
      <c r="K16" s="298" t="s">
        <v>148</v>
      </c>
      <c r="L16" s="108">
        <v>2018</v>
      </c>
      <c r="M16" s="108">
        <v>1882</v>
      </c>
      <c r="N16" s="109" t="s">
        <v>142</v>
      </c>
      <c r="O16" s="111" t="s">
        <v>143</v>
      </c>
      <c r="P16" s="109" t="s">
        <v>144</v>
      </c>
      <c r="Q16" s="109" t="s">
        <v>144</v>
      </c>
      <c r="R16" s="108">
        <v>1</v>
      </c>
      <c r="S16" s="111" t="s">
        <v>149</v>
      </c>
      <c r="T16" s="108">
        <v>1080203</v>
      </c>
      <c r="U16" s="108">
        <v>2890</v>
      </c>
      <c r="V16" s="108">
        <v>1938</v>
      </c>
      <c r="W16" s="108">
        <v>99</v>
      </c>
      <c r="X16" s="113">
        <v>2018</v>
      </c>
      <c r="Y16" s="113">
        <v>30</v>
      </c>
      <c r="Z16" s="113">
        <v>0</v>
      </c>
      <c r="AA16" s="114" t="s">
        <v>119</v>
      </c>
      <c r="AB16" s="109" t="s">
        <v>151</v>
      </c>
      <c r="AC16" s="107">
        <f>IF(O16=O15,0,1)</f>
        <v>0</v>
      </c>
    </row>
    <row r="17" spans="1:29" ht="15">
      <c r="A17" s="108">
        <v>2018</v>
      </c>
      <c r="B17" s="108">
        <v>200</v>
      </c>
      <c r="C17" s="109" t="s">
        <v>139</v>
      </c>
      <c r="D17" s="297" t="s">
        <v>152</v>
      </c>
      <c r="E17" s="109" t="s">
        <v>141</v>
      </c>
      <c r="F17" s="111" t="s">
        <v>147</v>
      </c>
      <c r="G17" s="112">
        <v>0</v>
      </c>
      <c r="H17" s="112">
        <v>0</v>
      </c>
      <c r="I17" s="143" t="s">
        <v>118</v>
      </c>
      <c r="J17" s="112">
        <f>IF(I17="SI",G17-H17,G17)</f>
        <v>0</v>
      </c>
      <c r="K17" s="298" t="s">
        <v>148</v>
      </c>
      <c r="L17" s="108">
        <v>2018</v>
      </c>
      <c r="M17" s="108">
        <v>1881</v>
      </c>
      <c r="N17" s="109" t="s">
        <v>142</v>
      </c>
      <c r="O17" s="111" t="s">
        <v>143</v>
      </c>
      <c r="P17" s="109" t="s">
        <v>144</v>
      </c>
      <c r="Q17" s="109" t="s">
        <v>144</v>
      </c>
      <c r="R17" s="108">
        <v>1</v>
      </c>
      <c r="S17" s="111" t="s">
        <v>149</v>
      </c>
      <c r="T17" s="108">
        <v>1080203</v>
      </c>
      <c r="U17" s="108">
        <v>2890</v>
      </c>
      <c r="V17" s="108">
        <v>1938</v>
      </c>
      <c r="W17" s="108">
        <v>99</v>
      </c>
      <c r="X17" s="113">
        <v>2018</v>
      </c>
      <c r="Y17" s="113">
        <v>30</v>
      </c>
      <c r="Z17" s="113">
        <v>0</v>
      </c>
      <c r="AA17" s="114" t="s">
        <v>119</v>
      </c>
      <c r="AB17" s="109" t="s">
        <v>151</v>
      </c>
      <c r="AC17" s="107">
        <f>IF(O17=O16,0,1)</f>
        <v>0</v>
      </c>
    </row>
    <row r="18" spans="1:29" ht="15">
      <c r="A18" s="108">
        <v>2013</v>
      </c>
      <c r="B18" s="108">
        <v>4</v>
      </c>
      <c r="C18" s="109" t="s">
        <v>153</v>
      </c>
      <c r="D18" s="297" t="s">
        <v>154</v>
      </c>
      <c r="E18" s="109" t="s">
        <v>155</v>
      </c>
      <c r="F18" s="111"/>
      <c r="G18" s="112">
        <v>991.7199999999998</v>
      </c>
      <c r="H18" s="112">
        <v>0</v>
      </c>
      <c r="I18" s="143" t="s">
        <v>118</v>
      </c>
      <c r="J18" s="112">
        <f>IF(I18="SI",G18-H18,G18)</f>
        <v>991.7199999999998</v>
      </c>
      <c r="K18" s="298" t="s">
        <v>119</v>
      </c>
      <c r="L18" s="108">
        <v>0</v>
      </c>
      <c r="M18" s="108">
        <v>0</v>
      </c>
      <c r="N18" s="109"/>
      <c r="O18" s="111" t="s">
        <v>156</v>
      </c>
      <c r="P18" s="109" t="s">
        <v>157</v>
      </c>
      <c r="Q18" s="109" t="s">
        <v>119</v>
      </c>
      <c r="R18" s="108">
        <v>2</v>
      </c>
      <c r="S18" s="111" t="s">
        <v>127</v>
      </c>
      <c r="T18" s="108">
        <v>2010501</v>
      </c>
      <c r="U18" s="108">
        <v>6130</v>
      </c>
      <c r="V18" s="108">
        <v>3001</v>
      </c>
      <c r="W18" s="108">
        <v>99</v>
      </c>
      <c r="X18" s="113">
        <v>2012</v>
      </c>
      <c r="Y18" s="113">
        <v>49</v>
      </c>
      <c r="Z18" s="113">
        <v>0</v>
      </c>
      <c r="AA18" s="114" t="s">
        <v>119</v>
      </c>
      <c r="AB18" s="109" t="s">
        <v>158</v>
      </c>
      <c r="AC18" s="107">
        <f>IF(O18=O17,0,1)</f>
        <v>1</v>
      </c>
    </row>
    <row r="19" spans="1:29" ht="15">
      <c r="A19" s="108">
        <v>2013</v>
      </c>
      <c r="B19" s="108">
        <v>5</v>
      </c>
      <c r="C19" s="109" t="s">
        <v>153</v>
      </c>
      <c r="D19" s="297" t="s">
        <v>159</v>
      </c>
      <c r="E19" s="109" t="s">
        <v>155</v>
      </c>
      <c r="F19" s="111"/>
      <c r="G19" s="112">
        <v>507.59000000000015</v>
      </c>
      <c r="H19" s="112">
        <v>0</v>
      </c>
      <c r="I19" s="143" t="s">
        <v>118</v>
      </c>
      <c r="J19" s="112">
        <f>IF(I19="SI",G19-H19,G19)</f>
        <v>507.59000000000015</v>
      </c>
      <c r="K19" s="298" t="s">
        <v>119</v>
      </c>
      <c r="L19" s="108">
        <v>0</v>
      </c>
      <c r="M19" s="108">
        <v>0</v>
      </c>
      <c r="N19" s="109"/>
      <c r="O19" s="111" t="s">
        <v>156</v>
      </c>
      <c r="P19" s="109" t="s">
        <v>157</v>
      </c>
      <c r="Q19" s="109" t="s">
        <v>119</v>
      </c>
      <c r="R19" s="108">
        <v>2</v>
      </c>
      <c r="S19" s="111" t="s">
        <v>127</v>
      </c>
      <c r="T19" s="108">
        <v>2010501</v>
      </c>
      <c r="U19" s="108">
        <v>6130</v>
      </c>
      <c r="V19" s="108">
        <v>3001</v>
      </c>
      <c r="W19" s="108">
        <v>99</v>
      </c>
      <c r="X19" s="113">
        <v>2012</v>
      </c>
      <c r="Y19" s="113">
        <v>49</v>
      </c>
      <c r="Z19" s="113">
        <v>0</v>
      </c>
      <c r="AA19" s="114" t="s">
        <v>119</v>
      </c>
      <c r="AB19" s="109" t="s">
        <v>158</v>
      </c>
      <c r="AC19" s="107">
        <f>IF(O19=O18,0,1)</f>
        <v>0</v>
      </c>
    </row>
    <row r="20" spans="1:29" ht="15">
      <c r="A20" s="108">
        <v>2011</v>
      </c>
      <c r="B20" s="108">
        <v>227</v>
      </c>
      <c r="C20" s="109" t="s">
        <v>160</v>
      </c>
      <c r="D20" s="297" t="s">
        <v>161</v>
      </c>
      <c r="E20" s="109" t="s">
        <v>162</v>
      </c>
      <c r="F20" s="111"/>
      <c r="G20" s="112">
        <v>3240</v>
      </c>
      <c r="H20" s="112">
        <v>0</v>
      </c>
      <c r="I20" s="143" t="s">
        <v>118</v>
      </c>
      <c r="J20" s="112">
        <f>IF(I20="SI",G20-H20,G20)</f>
        <v>3240</v>
      </c>
      <c r="K20" s="298" t="s">
        <v>119</v>
      </c>
      <c r="L20" s="108">
        <v>0</v>
      </c>
      <c r="M20" s="108">
        <v>0</v>
      </c>
      <c r="N20" s="109"/>
      <c r="O20" s="111" t="s">
        <v>163</v>
      </c>
      <c r="P20" s="109" t="s">
        <v>164</v>
      </c>
      <c r="Q20" s="109" t="s">
        <v>119</v>
      </c>
      <c r="R20" s="108">
        <v>2</v>
      </c>
      <c r="S20" s="111" t="s">
        <v>127</v>
      </c>
      <c r="T20" s="108">
        <v>2010501</v>
      </c>
      <c r="U20" s="108">
        <v>6130</v>
      </c>
      <c r="V20" s="108">
        <v>3001</v>
      </c>
      <c r="W20" s="108">
        <v>99</v>
      </c>
      <c r="X20" s="113">
        <v>2011</v>
      </c>
      <c r="Y20" s="113">
        <v>60</v>
      </c>
      <c r="Z20" s="113">
        <v>0</v>
      </c>
      <c r="AA20" s="114" t="s">
        <v>119</v>
      </c>
      <c r="AB20" s="109" t="s">
        <v>165</v>
      </c>
      <c r="AC20" s="107">
        <f>IF(O20=O19,0,1)</f>
        <v>1</v>
      </c>
    </row>
    <row r="21" spans="1:29" ht="15">
      <c r="A21" s="108">
        <v>2016</v>
      </c>
      <c r="B21" s="108">
        <v>240</v>
      </c>
      <c r="C21" s="109" t="s">
        <v>166</v>
      </c>
      <c r="D21" s="297" t="s">
        <v>167</v>
      </c>
      <c r="E21" s="109" t="s">
        <v>168</v>
      </c>
      <c r="F21" s="111"/>
      <c r="G21" s="112">
        <v>-63.44</v>
      </c>
      <c r="H21" s="112">
        <v>-11.44</v>
      </c>
      <c r="I21" s="143" t="s">
        <v>118</v>
      </c>
      <c r="J21" s="112">
        <f>IF(I21="SI",G21-H21,G21)</f>
        <v>-63.44</v>
      </c>
      <c r="K21" s="298" t="s">
        <v>119</v>
      </c>
      <c r="L21" s="108">
        <v>2016</v>
      </c>
      <c r="M21" s="108">
        <v>946</v>
      </c>
      <c r="N21" s="109" t="s">
        <v>169</v>
      </c>
      <c r="O21" s="111" t="s">
        <v>170</v>
      </c>
      <c r="P21" s="109" t="s">
        <v>171</v>
      </c>
      <c r="Q21" s="109" t="s">
        <v>172</v>
      </c>
      <c r="R21" s="108" t="s">
        <v>137</v>
      </c>
      <c r="S21" s="111" t="s">
        <v>137</v>
      </c>
      <c r="T21" s="108"/>
      <c r="U21" s="108">
        <v>0</v>
      </c>
      <c r="V21" s="108">
        <v>0</v>
      </c>
      <c r="W21" s="108">
        <v>0</v>
      </c>
      <c r="X21" s="113">
        <v>0</v>
      </c>
      <c r="Y21" s="113">
        <v>0</v>
      </c>
      <c r="Z21" s="113">
        <v>0</v>
      </c>
      <c r="AA21" s="114" t="s">
        <v>119</v>
      </c>
      <c r="AB21" s="109" t="s">
        <v>168</v>
      </c>
      <c r="AC21" s="107">
        <f>IF(O21=O20,0,1)</f>
        <v>1</v>
      </c>
    </row>
    <row r="22" spans="1:29" ht="15">
      <c r="A22" s="108">
        <v>2011</v>
      </c>
      <c r="B22" s="108">
        <v>230</v>
      </c>
      <c r="C22" s="109" t="s">
        <v>160</v>
      </c>
      <c r="D22" s="297" t="s">
        <v>173</v>
      </c>
      <c r="E22" s="109" t="s">
        <v>174</v>
      </c>
      <c r="F22" s="111"/>
      <c r="G22" s="112">
        <v>2917.2</v>
      </c>
      <c r="H22" s="112">
        <v>0</v>
      </c>
      <c r="I22" s="143" t="s">
        <v>118</v>
      </c>
      <c r="J22" s="112">
        <f>IF(I22="SI",G22-H22,G22)</f>
        <v>2917.2</v>
      </c>
      <c r="K22" s="298" t="s">
        <v>119</v>
      </c>
      <c r="L22" s="108">
        <v>0</v>
      </c>
      <c r="M22" s="108">
        <v>0</v>
      </c>
      <c r="N22" s="109"/>
      <c r="O22" s="111" t="s">
        <v>175</v>
      </c>
      <c r="P22" s="109" t="s">
        <v>176</v>
      </c>
      <c r="Q22" s="109" t="s">
        <v>119</v>
      </c>
      <c r="R22" s="108" t="s">
        <v>137</v>
      </c>
      <c r="S22" s="111" t="s">
        <v>137</v>
      </c>
      <c r="T22" s="108"/>
      <c r="U22" s="108">
        <v>0</v>
      </c>
      <c r="V22" s="108">
        <v>0</v>
      </c>
      <c r="W22" s="108">
        <v>0</v>
      </c>
      <c r="X22" s="113">
        <v>0</v>
      </c>
      <c r="Y22" s="113">
        <v>0</v>
      </c>
      <c r="Z22" s="113">
        <v>0</v>
      </c>
      <c r="AA22" s="114" t="s">
        <v>119</v>
      </c>
      <c r="AB22" s="109" t="s">
        <v>165</v>
      </c>
      <c r="AC22" s="107">
        <f>IF(O22=O21,0,1)</f>
        <v>1</v>
      </c>
    </row>
    <row r="23" spans="1:29" ht="15">
      <c r="A23" s="108">
        <v>2018</v>
      </c>
      <c r="B23" s="108">
        <v>173</v>
      </c>
      <c r="C23" s="109" t="s">
        <v>177</v>
      </c>
      <c r="D23" s="297" t="s">
        <v>167</v>
      </c>
      <c r="E23" s="109" t="s">
        <v>178</v>
      </c>
      <c r="F23" s="111" t="s">
        <v>179</v>
      </c>
      <c r="G23" s="112">
        <v>78.42</v>
      </c>
      <c r="H23" s="112">
        <v>14.14</v>
      </c>
      <c r="I23" s="143" t="s">
        <v>132</v>
      </c>
      <c r="J23" s="112">
        <f>IF(I23="SI",G23-H23,G23)</f>
        <v>64.28</v>
      </c>
      <c r="K23" s="298" t="s">
        <v>180</v>
      </c>
      <c r="L23" s="108">
        <v>2018</v>
      </c>
      <c r="M23" s="108">
        <v>963</v>
      </c>
      <c r="N23" s="109" t="s">
        <v>181</v>
      </c>
      <c r="O23" s="111" t="s">
        <v>182</v>
      </c>
      <c r="P23" s="109" t="s">
        <v>183</v>
      </c>
      <c r="Q23" s="109" t="s">
        <v>119</v>
      </c>
      <c r="R23" s="108" t="s">
        <v>137</v>
      </c>
      <c r="S23" s="111" t="s">
        <v>137</v>
      </c>
      <c r="T23" s="108"/>
      <c r="U23" s="108">
        <v>0</v>
      </c>
      <c r="V23" s="108">
        <v>0</v>
      </c>
      <c r="W23" s="108">
        <v>0</v>
      </c>
      <c r="X23" s="113">
        <v>0</v>
      </c>
      <c r="Y23" s="113">
        <v>0</v>
      </c>
      <c r="Z23" s="113">
        <v>0</v>
      </c>
      <c r="AA23" s="114" t="s">
        <v>119</v>
      </c>
      <c r="AB23" s="109" t="s">
        <v>184</v>
      </c>
      <c r="AC23" s="107">
        <f>IF(O23=O22,0,1)</f>
        <v>1</v>
      </c>
    </row>
    <row r="24" spans="1:29" ht="15">
      <c r="A24" s="108">
        <v>2014</v>
      </c>
      <c r="B24" s="108">
        <v>136</v>
      </c>
      <c r="C24" s="109" t="s">
        <v>185</v>
      </c>
      <c r="D24" s="297" t="s">
        <v>186</v>
      </c>
      <c r="E24" s="109" t="s">
        <v>187</v>
      </c>
      <c r="F24" s="111" t="s">
        <v>188</v>
      </c>
      <c r="G24" s="112">
        <v>31.72</v>
      </c>
      <c r="H24" s="112">
        <v>0</v>
      </c>
      <c r="I24" s="143" t="s">
        <v>118</v>
      </c>
      <c r="J24" s="112">
        <f>IF(I24="SI",G24-H24,G24)</f>
        <v>31.72</v>
      </c>
      <c r="K24" s="298" t="s">
        <v>119</v>
      </c>
      <c r="L24" s="108">
        <v>2014</v>
      </c>
      <c r="M24" s="108">
        <v>1516</v>
      </c>
      <c r="N24" s="109" t="s">
        <v>189</v>
      </c>
      <c r="O24" s="111" t="s">
        <v>190</v>
      </c>
      <c r="P24" s="109" t="s">
        <v>119</v>
      </c>
      <c r="Q24" s="109" t="s">
        <v>119</v>
      </c>
      <c r="R24" s="108" t="s">
        <v>137</v>
      </c>
      <c r="S24" s="111" t="s">
        <v>137</v>
      </c>
      <c r="T24" s="108"/>
      <c r="U24" s="108">
        <v>0</v>
      </c>
      <c r="V24" s="108">
        <v>0</v>
      </c>
      <c r="W24" s="108">
        <v>0</v>
      </c>
      <c r="X24" s="113">
        <v>0</v>
      </c>
      <c r="Y24" s="113">
        <v>0</v>
      </c>
      <c r="Z24" s="113">
        <v>0</v>
      </c>
      <c r="AA24" s="114" t="s">
        <v>119</v>
      </c>
      <c r="AB24" s="109" t="s">
        <v>191</v>
      </c>
      <c r="AC24" s="107">
        <f>IF(O24=O23,0,1)</f>
        <v>1</v>
      </c>
    </row>
    <row r="25" spans="1:28" ht="15">
      <c r="A25" s="108"/>
      <c r="B25" s="108"/>
      <c r="C25" s="109"/>
      <c r="D25" s="297"/>
      <c r="E25" s="109"/>
      <c r="F25" s="299"/>
      <c r="G25" s="300"/>
      <c r="H25" s="112"/>
      <c r="I25" s="143"/>
      <c r="J25" s="112"/>
      <c r="K25" s="298"/>
      <c r="L25" s="108"/>
      <c r="M25" s="108"/>
      <c r="N25" s="109"/>
      <c r="O25" s="111"/>
      <c r="P25" s="109"/>
      <c r="Q25" s="109"/>
      <c r="R25" s="108"/>
      <c r="S25" s="111"/>
      <c r="T25" s="108"/>
      <c r="U25" s="108"/>
      <c r="V25" s="108"/>
      <c r="W25" s="108"/>
      <c r="X25" s="113"/>
      <c r="Y25" s="113"/>
      <c r="Z25" s="113"/>
      <c r="AA25" s="114"/>
      <c r="AB25" s="109"/>
    </row>
    <row r="26" spans="1:29" ht="15">
      <c r="A26" s="108"/>
      <c r="B26" s="108"/>
      <c r="C26" s="109"/>
      <c r="D26" s="297"/>
      <c r="E26" s="109"/>
      <c r="F26" s="301" t="s">
        <v>192</v>
      </c>
      <c r="G26" s="302">
        <f>SUM(G11:G24)</f>
        <v>7924.570000000001</v>
      </c>
      <c r="H26" s="112"/>
      <c r="I26" s="143"/>
      <c r="J26" s="112"/>
      <c r="K26" s="298"/>
      <c r="L26" s="108"/>
      <c r="M26" s="108"/>
      <c r="N26" s="109"/>
      <c r="O26" s="111"/>
      <c r="P26" s="109"/>
      <c r="Q26" s="109"/>
      <c r="R26" s="108"/>
      <c r="S26" s="111"/>
      <c r="T26" s="108"/>
      <c r="U26" s="108"/>
      <c r="V26" s="108"/>
      <c r="W26" s="108"/>
      <c r="X26" s="113"/>
      <c r="Y26" s="113"/>
      <c r="Z26" s="113"/>
      <c r="AA26" s="114"/>
      <c r="AB26" s="109"/>
      <c r="AC26" s="107">
        <f>SUM(AC11:AC24)</f>
        <v>10</v>
      </c>
    </row>
    <row r="27" spans="3:28" ht="15">
      <c r="C27" s="107"/>
      <c r="D27" s="107"/>
      <c r="E27" s="107"/>
      <c r="F27" s="107"/>
      <c r="G27" s="107"/>
      <c r="H27" s="107"/>
      <c r="I27" s="107"/>
      <c r="J27" s="107"/>
      <c r="N27" s="107"/>
      <c r="O27" s="107"/>
      <c r="P27" s="107"/>
      <c r="Q27" s="107"/>
      <c r="S27" s="107"/>
      <c r="AB27" s="107"/>
    </row>
    <row r="28" spans="3:28" ht="15">
      <c r="C28" s="107"/>
      <c r="D28" s="107"/>
      <c r="E28" s="107"/>
      <c r="F28" s="107"/>
      <c r="G28" s="107"/>
      <c r="H28" s="107"/>
      <c r="I28" s="107"/>
      <c r="J28" s="107"/>
      <c r="N28" s="107"/>
      <c r="O28" s="107"/>
      <c r="P28" s="107"/>
      <c r="Q28" s="107"/>
      <c r="S28" s="107"/>
      <c r="AB28" s="107"/>
    </row>
    <row r="29" spans="3:28" ht="15">
      <c r="C29" s="107"/>
      <c r="D29" s="107"/>
      <c r="E29" s="107"/>
      <c r="F29" s="107"/>
      <c r="G29" s="107"/>
      <c r="H29" s="107"/>
      <c r="I29" s="107"/>
      <c r="J29" s="107"/>
      <c r="N29" s="107"/>
      <c r="O29" s="107"/>
      <c r="P29" s="107"/>
      <c r="Q29" s="107"/>
      <c r="S29" s="107"/>
      <c r="AB29" s="107"/>
    </row>
    <row r="30" spans="3:28" ht="15">
      <c r="C30" s="107"/>
      <c r="D30" s="107"/>
      <c r="E30" s="107"/>
      <c r="F30" s="107"/>
      <c r="G30" s="107"/>
      <c r="H30" s="107"/>
      <c r="I30" s="107"/>
      <c r="J30" s="107"/>
      <c r="N30" s="107"/>
      <c r="O30" s="107"/>
      <c r="P30" s="107"/>
      <c r="Q30" s="107"/>
      <c r="S30" s="107"/>
      <c r="AB30" s="107"/>
    </row>
    <row r="31" spans="3:28" ht="15">
      <c r="C31" s="107"/>
      <c r="D31" s="107"/>
      <c r="E31" s="107"/>
      <c r="F31" s="107"/>
      <c r="G31" s="107"/>
      <c r="H31" s="107"/>
      <c r="I31" s="107"/>
      <c r="J31" s="107"/>
      <c r="N31" s="107"/>
      <c r="O31" s="107"/>
      <c r="P31" s="107"/>
      <c r="Q31" s="107"/>
      <c r="S31" s="107"/>
      <c r="AB31" s="107"/>
    </row>
    <row r="32" spans="3:28" ht="15">
      <c r="C32" s="107"/>
      <c r="D32" s="107"/>
      <c r="E32" s="107"/>
      <c r="F32" s="107"/>
      <c r="G32" s="107"/>
      <c r="H32" s="107"/>
      <c r="I32" s="107"/>
      <c r="J32" s="107"/>
      <c r="N32" s="107"/>
      <c r="O32" s="107"/>
      <c r="P32" s="107"/>
      <c r="Q32" s="107"/>
      <c r="S32" s="107"/>
      <c r="AB32" s="107"/>
    </row>
    <row r="33" spans="3:28" ht="15">
      <c r="C33" s="107"/>
      <c r="D33" s="107"/>
      <c r="E33" s="107"/>
      <c r="F33" s="107"/>
      <c r="G33" s="107"/>
      <c r="H33" s="107"/>
      <c r="I33" s="107"/>
      <c r="J33" s="107"/>
      <c r="N33" s="107"/>
      <c r="O33" s="107"/>
      <c r="P33" s="107"/>
      <c r="Q33" s="107"/>
      <c r="S33" s="107"/>
      <c r="AB33" s="107"/>
    </row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3" t="s">
        <v>111</v>
      </c>
      <c r="B3" s="283"/>
      <c r="C3" s="283"/>
      <c r="D3" s="283"/>
      <c r="E3" s="283"/>
      <c r="F3" s="283"/>
      <c r="G3" s="283"/>
      <c r="H3" s="283"/>
      <c r="I3" s="283"/>
      <c r="J3" s="284"/>
      <c r="K3" s="284"/>
      <c r="L3" s="284"/>
      <c r="M3" s="284"/>
      <c r="N3" s="284"/>
      <c r="O3" s="284"/>
      <c r="P3" s="284"/>
      <c r="Q3" s="152"/>
    </row>
    <row r="4" spans="1:17" s="90" customFormat="1" ht="1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152"/>
    </row>
    <row r="5" spans="1:17" s="90" customFormat="1" ht="22.5" customHeight="1">
      <c r="A5" s="288" t="s">
        <v>110</v>
      </c>
      <c r="B5" s="288"/>
      <c r="C5" s="288"/>
      <c r="D5" s="288"/>
      <c r="E5" s="288"/>
      <c r="F5" s="288"/>
      <c r="G5" s="288"/>
      <c r="H5" s="288"/>
      <c r="I5" s="289"/>
      <c r="J5" s="207" t="s">
        <v>109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9" t="s">
        <v>96</v>
      </c>
      <c r="D6" s="280"/>
      <c r="E6" s="280"/>
      <c r="F6" s="280"/>
      <c r="G6" s="296"/>
      <c r="H6" s="200">
        <v>0</v>
      </c>
      <c r="I6" s="204"/>
      <c r="J6" s="294" t="s">
        <v>96</v>
      </c>
      <c r="K6" s="294"/>
      <c r="L6" s="294"/>
      <c r="M6" s="294"/>
      <c r="N6" s="295"/>
      <c r="O6" s="205">
        <v>0</v>
      </c>
      <c r="P6" s="204"/>
    </row>
    <row r="7" spans="3:16" s="90" customFormat="1" ht="22.5" customHeight="1">
      <c r="C7" s="279" t="s">
        <v>94</v>
      </c>
      <c r="D7" s="280"/>
      <c r="E7" s="280"/>
      <c r="F7" s="280"/>
      <c r="G7" s="201"/>
      <c r="H7" s="200">
        <v>0</v>
      </c>
      <c r="I7" s="202"/>
      <c r="J7" s="292" t="s">
        <v>94</v>
      </c>
      <c r="K7" s="292"/>
      <c r="L7" s="292"/>
      <c r="M7" s="292"/>
      <c r="N7" s="293"/>
      <c r="O7" s="203">
        <v>0</v>
      </c>
      <c r="P7" s="202"/>
    </row>
    <row r="8" spans="3:16" s="90" customFormat="1" ht="22.5" customHeight="1">
      <c r="C8" s="279" t="s">
        <v>93</v>
      </c>
      <c r="D8" s="280"/>
      <c r="E8" s="280"/>
      <c r="F8" s="280"/>
      <c r="G8" s="201"/>
      <c r="H8" s="200">
        <f>H6-H7</f>
        <v>0</v>
      </c>
      <c r="I8" s="198"/>
      <c r="J8" s="290" t="s">
        <v>93</v>
      </c>
      <c r="K8" s="290"/>
      <c r="L8" s="290"/>
      <c r="M8" s="290"/>
      <c r="N8" s="291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5" t="s">
        <v>108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7"/>
    </row>
    <row r="11" spans="1:16" s="90" customFormat="1" ht="22.5" customHeight="1">
      <c r="A11" s="220" t="s">
        <v>14</v>
      </c>
      <c r="B11" s="235"/>
      <c r="C11" s="220" t="s">
        <v>15</v>
      </c>
      <c r="D11" s="234"/>
      <c r="E11" s="234"/>
      <c r="F11" s="234"/>
      <c r="G11" s="234"/>
      <c r="H11" s="234"/>
      <c r="I11" s="235"/>
      <c r="J11" s="220" t="s">
        <v>1</v>
      </c>
      <c r="K11" s="235"/>
      <c r="L11" s="150"/>
      <c r="M11" s="220" t="s">
        <v>64</v>
      </c>
      <c r="N11" s="234"/>
      <c r="O11" s="234"/>
      <c r="P11" s="235"/>
    </row>
    <row r="12" spans="1:16" ht="36" customHeight="1">
      <c r="A12" s="104" t="s">
        <v>21</v>
      </c>
      <c r="B12" s="192" t="s">
        <v>107</v>
      </c>
      <c r="C12" s="104" t="s">
        <v>24</v>
      </c>
      <c r="D12" s="105" t="s">
        <v>25</v>
      </c>
      <c r="E12" s="191" t="s">
        <v>106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105</v>
      </c>
      <c r="M12" s="129" t="s">
        <v>66</v>
      </c>
      <c r="N12" s="129" t="s">
        <v>104</v>
      </c>
      <c r="O12" s="129" t="s">
        <v>103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UMVLSasuCr</cp:lastModifiedBy>
  <cp:lastPrinted>2015-01-23T09:39:52Z</cp:lastPrinted>
  <dcterms:created xsi:type="dcterms:W3CDTF">1996-11-05T10:16:36Z</dcterms:created>
  <dcterms:modified xsi:type="dcterms:W3CDTF">2021-11-10T16:51:03Z</dcterms:modified>
  <cp:category/>
  <cp:version/>
  <cp:contentType/>
  <cp:contentStatus/>
</cp:coreProperties>
</file>