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'FattureTempi'!$A$1:$AI$408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<sst xmlns="http://schemas.openxmlformats.org/spreadsheetml/2006/main" count="6824" uniqueCount="1528">
  <si>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</si>
  <si>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</si>
  <si>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</si>
  <si>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</si>
  <si>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</si>
  <si>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</si>
  <si>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</si>
  <si>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</si>
  <si>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</si>
  <si>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</si>
  <si>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</si>
  <si>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</si>
  <si>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</si>
  <si>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</si>
  <si>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</si>
  <si>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</si>
  <si>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</si>
  <si>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</si>
  <si>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</si>
  <si>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</si>
  <si>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</si>
  <si>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</si>
  <si>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</si>
  <si>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</si>
  <si>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</si>
  <si>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</si>
  <si>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</si>
  <si>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</si>
  <si>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</si>
  <si>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</si>
  <si>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</si>
  <si>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</si>
  <si>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</si>
  <si>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</si>
  <si>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</si>
  <si>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</si>
  <si>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</si>
  <si>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</si>
  <si>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</si>
  <si>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</si>
  <si>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</si>
  <si>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</si>
  <si>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</si>
  <si>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</si>
  <si>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</si>
  <si>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</si>
  <si>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</si>
  <si>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</si>
  <si>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</si>
  <si>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</si>
  <si>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</si>
  <si>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</si>
  <si>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</si>
  <si>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</si>
  <si>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</si>
  <si>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</si>
  <si>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</si>
  <si>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</si>
  <si>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</si>
  <si>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</si>
  <si>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</si>
  <si>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</si>
  <si>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</si>
  <si>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</si>
  <si>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</si>
  <si>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</si>
  <si>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</si>
  <si>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</si>
  <si>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</si>
  <si>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</si>
  <si>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</si>
  <si>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</si>
  <si>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</si>
  <si>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</si>
  <si>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</si>
  <si>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</si>
  <si>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</si>
  <si>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</si>
  <si>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</si>
  <si>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</si>
  <si>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</si>
  <si>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</si>
  <si>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</si>
  <si>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</si>
  <si>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</si>
  <si>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</si>
  <si>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</si>
  <si>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</si>
  <si>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</si>
  <si>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</si>
  <si>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</si>
  <si>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</si>
  <si>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</si>
  <si>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</si>
  <si>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</si>
  <si>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</si>
  <si>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</si>
  <si>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</si>
  <si>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</si>
  <si>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</si>
  <si>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</si>
  <si>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</si>
  <si>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</si>
  <si>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</si>
  <si>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</si>
  <si>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</si>
  <si>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</si>
  <si>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</si>
  <si>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</si>
  <si>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</si>
  <si>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</si>
  <si>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</si>
  <si>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Usseaux</t>
  </si>
  <si>
    <t>Tempestività dei Pagamenti - Elenco Fatture Pagate - Periodo 01/01/2021 - 31/12/2021</t>
  </si>
  <si>
    <t>22/12/2020</t>
  </si>
  <si>
    <t>417/20/2</t>
  </si>
  <si>
    <t>21/12/2020</t>
  </si>
  <si>
    <t>NS.FATTURA VENDITA</t>
  </si>
  <si>
    <t>SI</t>
  </si>
  <si>
    <t>Z0519E39FC</t>
  </si>
  <si>
    <t>TECNOTEAM S.R.L.</t>
  </si>
  <si>
    <t>03070730019</t>
  </si>
  <si>
    <t>SERVIZIO AMMINISTRATIVO E FINANZIARIO</t>
  </si>
  <si>
    <t>10/01/2021</t>
  </si>
  <si>
    <t>12/01/2021</t>
  </si>
  <si>
    <t>21/01/2021</t>
  </si>
  <si>
    <t>13/01/2021</t>
  </si>
  <si>
    <t>NO</t>
  </si>
  <si>
    <t>30/12/2020</t>
  </si>
  <si>
    <t>1437</t>
  </si>
  <si>
    <t>25/12/2020</t>
  </si>
  <si>
    <t>FATTURA IMMEDIATA SP ENTI PUBBLICI</t>
  </si>
  <si>
    <t>ZB12F7235B</t>
  </si>
  <si>
    <t>28/12/2020</t>
  </si>
  <si>
    <t>MACPAL S.A.S.</t>
  </si>
  <si>
    <t>03151840042</t>
  </si>
  <si>
    <t>27/01/2021</t>
  </si>
  <si>
    <t>00861/12</t>
  </si>
  <si>
    <t>SUPPORTO UFFICIO TRIBUTI</t>
  </si>
  <si>
    <t>Z6C2CFFFFA</t>
  </si>
  <si>
    <t>ENTI REV srl</t>
  </si>
  <si>
    <t>02037190044</t>
  </si>
  <si>
    <t/>
  </si>
  <si>
    <t>31/12/2020</t>
  </si>
  <si>
    <t>38</t>
  </si>
  <si>
    <t>RIQUALIFICAZIONE ENERGETICA SEDE COMUNALE - SOSTITUZIONE SERRAMENTI - AFFIDAMENTO DIRETTO LAVORI ART. 36 COMMA 2 D.LGS 50/2016 [Ex.Imp. 2019/215] (Somma Impegnate nell'Esercizio 2019 da riscrivere nell'Esercizio 2020)</t>
  </si>
  <si>
    <t>8072176A5B</t>
  </si>
  <si>
    <t>La Boisserie di Micol Sergio</t>
  </si>
  <si>
    <t>06244220015</t>
  </si>
  <si>
    <t>MCLSRG64L11G674N</t>
  </si>
  <si>
    <t>SERVIZIO TECNICO</t>
  </si>
  <si>
    <t>07/01/2021</t>
  </si>
  <si>
    <t>2030039170</t>
  </si>
  <si>
    <t>31/08/2020</t>
  </si>
  <si>
    <t>Ove applicabile, imposta di bollo assolta in modo virtuale ai sensi del DM 17 giugno 2014.</t>
  </si>
  <si>
    <t>ZBB2763597</t>
  </si>
  <si>
    <t>02/09/2020</t>
  </si>
  <si>
    <t>ENEL SOLE srl TOSAP</t>
  </si>
  <si>
    <t>02322600541</t>
  </si>
  <si>
    <t>24/03/2021</t>
  </si>
  <si>
    <t>25/03/2021</t>
  </si>
  <si>
    <t>01/10/2020</t>
  </si>
  <si>
    <t>Z6F299248D</t>
  </si>
  <si>
    <t>38/2020</t>
  </si>
  <si>
    <t>23/12/2020</t>
  </si>
  <si>
    <t>FOGNATURE BALBOUTET DIREZIONE LAVORI (Somma Impegnate nell'Esercizio 2015 da riscrivere nell'Esercizio 2016)</t>
  </si>
  <si>
    <t>PIERO PAZE'</t>
  </si>
  <si>
    <t>05246590011</t>
  </si>
  <si>
    <t>PZAPRI60L11G674N</t>
  </si>
  <si>
    <t>20/01/2021</t>
  </si>
  <si>
    <t>22/01/2021</t>
  </si>
  <si>
    <t>26/01/2021</t>
  </si>
  <si>
    <t>05/01/2021</t>
  </si>
  <si>
    <t>1569</t>
  </si>
  <si>
    <t>Z1C2EF02D7</t>
  </si>
  <si>
    <t>04/01/2021</t>
  </si>
  <si>
    <t>03/02/2021</t>
  </si>
  <si>
    <t>2030055594</t>
  </si>
  <si>
    <t>16/01/2021</t>
  </si>
  <si>
    <t>18/01/2021</t>
  </si>
  <si>
    <t>2030054983</t>
  </si>
  <si>
    <t>1678/E</t>
  </si>
  <si>
    <t>FATTURA DIFFERITA</t>
  </si>
  <si>
    <t>Z092FE0900</t>
  </si>
  <si>
    <t>PUBLIECO s.r.l.</t>
  </si>
  <si>
    <t>02141910048</t>
  </si>
  <si>
    <t>4/PA</t>
  </si>
  <si>
    <t>pulizia uffici nov dic 2020</t>
  </si>
  <si>
    <t>ZB72F49023</t>
  </si>
  <si>
    <t>Md M di BERTOLO Davide</t>
  </si>
  <si>
    <t>09692610018</t>
  </si>
  <si>
    <t>BRTDVD73T24G674Z</t>
  </si>
  <si>
    <t>11/01/2021</t>
  </si>
  <si>
    <t>04/02/2021</t>
  </si>
  <si>
    <t>2000027797-PA</t>
  </si>
  <si>
    <t>Bolletta Servizio Idrico relativa al periodo 01/07/2020 - 31/12/2020</t>
  </si>
  <si>
    <t>SMAT GRUPPO-SOCIETA' METROPOLI TANA ACQUE TORINO SpA</t>
  </si>
  <si>
    <t>07937540016</t>
  </si>
  <si>
    <t>28/01/2021</t>
  </si>
  <si>
    <t>2000027798-PA</t>
  </si>
  <si>
    <t>2000027799-PA</t>
  </si>
  <si>
    <t>14/01/2021</t>
  </si>
  <si>
    <t>6</t>
  </si>
  <si>
    <t>08/01/2021</t>
  </si>
  <si>
    <t>AFFIDAMENTO SERVIZIO PER  ASSISTENZA HARDWARE E SOFTWARE UFFICI COMUNALI  TRIENNIO 2021-23 - IMPEGNO DI SPESA</t>
  </si>
  <si>
    <t>ZDB2FE9FBA</t>
  </si>
  <si>
    <t>ALPIMEDIA COMMUNICATION snc DI BERGESIO E MARTIN</t>
  </si>
  <si>
    <t>07181160016</t>
  </si>
  <si>
    <t>25/01/2021</t>
  </si>
  <si>
    <t>13/02/2021</t>
  </si>
  <si>
    <t>2</t>
  </si>
  <si>
    <t>02/01/2021</t>
  </si>
  <si>
    <t>DETERMINAZIONE A CONTRARRE ED AFFIDAMENTO AI SENSI DELL'ART. 36 COMMA 2 LETTERA A) DEL D.LGS. N.50/2016 - SERVIZIO TRASPORTO SCUOLABUS ANNO SCOLASTICO 2020-21.</t>
  </si>
  <si>
    <t>ZF72E5827F</t>
  </si>
  <si>
    <t>GHIONE PIERFRANCO</t>
  </si>
  <si>
    <t>05490580015</t>
  </si>
  <si>
    <t>GHNPFR66E03G674F</t>
  </si>
  <si>
    <t>11/02/2021</t>
  </si>
  <si>
    <t>15/01/2021</t>
  </si>
  <si>
    <t>PJ03395772</t>
  </si>
  <si>
    <t>CARBURANTE DICEMBRE 2020</t>
  </si>
  <si>
    <t>Z0A271EAD2</t>
  </si>
  <si>
    <t>KUWAIT PETROLEUM ITALIA SPA</t>
  </si>
  <si>
    <t>00891951006</t>
  </si>
  <si>
    <t>06/02/2021</t>
  </si>
  <si>
    <t>01/02/2021</t>
  </si>
  <si>
    <t>1/PA</t>
  </si>
  <si>
    <t>Impegno di spesa per sterilizzazione chirugica colonia felina</t>
  </si>
  <si>
    <t>Z042F55502</t>
  </si>
  <si>
    <t>BORGHI DOTT.SSA ANNA</t>
  </si>
  <si>
    <t>11829240016</t>
  </si>
  <si>
    <t>BRGNNA88A47F335M</t>
  </si>
  <si>
    <t>RINNOVO RETI ACQUEDOTTO E FOGNATURA</t>
  </si>
  <si>
    <t>6372264E97</t>
  </si>
  <si>
    <t>JOURDAN ROBERTO</t>
  </si>
  <si>
    <t>05316630010</t>
  </si>
  <si>
    <t>JRDRRT68P23G674F</t>
  </si>
  <si>
    <t>12/02/2021</t>
  </si>
  <si>
    <t>012140000779</t>
  </si>
  <si>
    <t>FORNO BALBOUTET</t>
  </si>
  <si>
    <t>19/01/2021</t>
  </si>
  <si>
    <t>IREN Mercato S.p.A.</t>
  </si>
  <si>
    <t>01178580997</t>
  </si>
  <si>
    <t>24/01/2021</t>
  </si>
  <si>
    <t>18/02/2021</t>
  </si>
  <si>
    <t>012140000778</t>
  </si>
  <si>
    <t>IP PARK OLIMPICO</t>
  </si>
  <si>
    <t>Z342F082CA</t>
  </si>
  <si>
    <t>012140000777</t>
  </si>
  <si>
    <t>CAMPANILE CAPOLUOGO</t>
  </si>
  <si>
    <t>012140000503</t>
  </si>
  <si>
    <t>CAMPANILE POURRIERES</t>
  </si>
  <si>
    <t>012140000502</t>
  </si>
  <si>
    <t>IP BALBOUTET FORFAIT</t>
  </si>
  <si>
    <t>012140000501</t>
  </si>
  <si>
    <t>FORNO POURRIERES</t>
  </si>
  <si>
    <t>012140000500</t>
  </si>
  <si>
    <t>IP POURRIERES CONCENTRICO</t>
  </si>
  <si>
    <t>3</t>
  </si>
  <si>
    <t xml:space="preserve">CITOFONO SEDE     </t>
  </si>
  <si>
    <t>ZF92FE6B06</t>
  </si>
  <si>
    <t>BOUC WALTER IMPIANTI ELETTRICI</t>
  </si>
  <si>
    <t>08472300014</t>
  </si>
  <si>
    <t>09/02/2021</t>
  </si>
  <si>
    <t>19/02/2021</t>
  </si>
  <si>
    <t>6/2021</t>
  </si>
  <si>
    <t>INCARICO ALLA DITTA TECHNICAL DESIGN S.R.L. PER L'AGGIORNAMENTO DEL PIANO COMUNALE DI PROTEZIONE CIVILE</t>
  </si>
  <si>
    <t>Z7E276B060</t>
  </si>
  <si>
    <t>TECHNICAL DESIGN S.R.L.</t>
  </si>
  <si>
    <t>00595270042</t>
  </si>
  <si>
    <t>20/02/2021</t>
  </si>
  <si>
    <t>84</t>
  </si>
  <si>
    <t>Fattura accompagnatoria Split Paym</t>
  </si>
  <si>
    <t>Z7E2ECB199</t>
  </si>
  <si>
    <t>TERMOSANITARIA BRA SRL</t>
  </si>
  <si>
    <t>00181790049</t>
  </si>
  <si>
    <t>02/02/2021</t>
  </si>
  <si>
    <t>6 / 4258 / 2020</t>
  </si>
  <si>
    <t>FATTURA</t>
  </si>
  <si>
    <t>Z5D281C3D2</t>
  </si>
  <si>
    <t>ALMA SPA</t>
  </si>
  <si>
    <t>00572290047</t>
  </si>
  <si>
    <t>03/03/2021</t>
  </si>
  <si>
    <t>7 / 8 / 2021</t>
  </si>
  <si>
    <t>12</t>
  </si>
  <si>
    <t>30/01/2021</t>
  </si>
  <si>
    <t>04/03/2021</t>
  </si>
  <si>
    <t>8/PA</t>
  </si>
  <si>
    <t>AFFIDAMENTO PER LA FORNITURA DEL SERVIZIO PULIZIA DEGLI UFFICI E LOCALI COMUNALI - TRIENNIO 2021/23</t>
  </si>
  <si>
    <t>Z002FFCD83</t>
  </si>
  <si>
    <t>AREA PATRIMONIO E VIGILANZA</t>
  </si>
  <si>
    <t>05/02/2021</t>
  </si>
  <si>
    <t>016X20211V6001423</t>
  </si>
  <si>
    <t>AP - Servizio PUBBLICA AMMINISTRAZIONE</t>
  </si>
  <si>
    <t>Z691DE13DC</t>
  </si>
  <si>
    <t>Intesa Sanpaolo S.p.A.</t>
  </si>
  <si>
    <t>10810700152</t>
  </si>
  <si>
    <t>26/02/2021</t>
  </si>
  <si>
    <t>22/02/2021</t>
  </si>
  <si>
    <t>14/02/2021</t>
  </si>
  <si>
    <t>2/A</t>
  </si>
  <si>
    <t>Libro su Usseaux e borgate</t>
  </si>
  <si>
    <t>Z5E2FC3D85</t>
  </si>
  <si>
    <t>EDIZIONI LINA BRUN di Brun Lina</t>
  </si>
  <si>
    <t>07708160010</t>
  </si>
  <si>
    <t>BRNLNI40E44G463F</t>
  </si>
  <si>
    <t>07/03/2021</t>
  </si>
  <si>
    <t>1021019858</t>
  </si>
  <si>
    <t>Spese postali novembre 2020</t>
  </si>
  <si>
    <t>ZD82D031AD</t>
  </si>
  <si>
    <t>10/02/2021</t>
  </si>
  <si>
    <t>Poste Italiane S.p.A. - Società con socio unico</t>
  </si>
  <si>
    <t>01114601006</t>
  </si>
  <si>
    <t>97103880585</t>
  </si>
  <si>
    <t>12/03/2021</t>
  </si>
  <si>
    <t>1021009394</t>
  </si>
  <si>
    <t>Fattura ottobre 2020</t>
  </si>
  <si>
    <t>ZAF2F20FB2</t>
  </si>
  <si>
    <t>121206293</t>
  </si>
  <si>
    <t>FATTURA DI ACCONTO, in base a lettura presunta</t>
  </si>
  <si>
    <t>Z5C2CBF04A</t>
  </si>
  <si>
    <t>METAN ALPI SESTRIERE srl</t>
  </si>
  <si>
    <t>06165040012</t>
  </si>
  <si>
    <t>121206294</t>
  </si>
  <si>
    <t>15/02/2021</t>
  </si>
  <si>
    <t>PJ03508845</t>
  </si>
  <si>
    <t>31/01/2021</t>
  </si>
  <si>
    <t>05/03/2021</t>
  </si>
  <si>
    <t>7X00411380</t>
  </si>
  <si>
    <t>2BIM 2021</t>
  </si>
  <si>
    <t>ZAB304ABB2</t>
  </si>
  <si>
    <t>TIM S.P.A</t>
  </si>
  <si>
    <t>00488410010</t>
  </si>
  <si>
    <t>17/03/2021</t>
  </si>
  <si>
    <t>7X00326902</t>
  </si>
  <si>
    <t>8A00051345</t>
  </si>
  <si>
    <t>ZBF304AC2F</t>
  </si>
  <si>
    <t>8A00052545</t>
  </si>
  <si>
    <t>25/02/2021</t>
  </si>
  <si>
    <t>012140005794</t>
  </si>
  <si>
    <t>01/03/2021</t>
  </si>
  <si>
    <t>20/03/2021</t>
  </si>
  <si>
    <t>012140006518</t>
  </si>
  <si>
    <t>012140006519</t>
  </si>
  <si>
    <t>012140006520</t>
  </si>
  <si>
    <t>SF00000665</t>
  </si>
  <si>
    <t>16/02/2021</t>
  </si>
  <si>
    <t>manutenzione ordinaria 2019/31-7-2025</t>
  </si>
  <si>
    <t>17/02/2021</t>
  </si>
  <si>
    <t>ENEL SO.L.E srl</t>
  </si>
  <si>
    <t>05999811002</t>
  </si>
  <si>
    <t>02/03/2021</t>
  </si>
  <si>
    <t>08/03/2021</t>
  </si>
  <si>
    <t>19/03/2021</t>
  </si>
  <si>
    <t>SF00000978</t>
  </si>
  <si>
    <t>1</t>
  </si>
  <si>
    <t>Ft Split Payment ex art.17-ter DPR 633/72</t>
  </si>
  <si>
    <t>ZA22F66601</t>
  </si>
  <si>
    <t>GILETTA geom. LORENZO</t>
  </si>
  <si>
    <t>03662590045</t>
  </si>
  <si>
    <t>GLTLNZ90R06I470J</t>
  </si>
  <si>
    <t>28/03/2021</t>
  </si>
  <si>
    <t>V0-149405</t>
  </si>
  <si>
    <t>FORNITURA BUONI PASTO PER IL PERSONALE DELL'ENTE - ADESIONE CONVENZIONE CONSIP "BUONI PASTO 8"</t>
  </si>
  <si>
    <t>Z3A30BCE3F</t>
  </si>
  <si>
    <t>DAY RISTOSERVICE SPA</t>
  </si>
  <si>
    <t>03543000370</t>
  </si>
  <si>
    <t>01/04/2021</t>
  </si>
  <si>
    <t>SF00005521</t>
  </si>
  <si>
    <t>10/03/2021</t>
  </si>
  <si>
    <t>04/04/2021</t>
  </si>
  <si>
    <t>SF00005448</t>
  </si>
  <si>
    <t>2021/710/2</t>
  </si>
  <si>
    <t>Fornitura soluzione software pagopa e pagamenti digitali al Comune di Usseaux</t>
  </si>
  <si>
    <t>ZC42F98472</t>
  </si>
  <si>
    <t>SISCOM  S.p.A</t>
  </si>
  <si>
    <t>01778000040</t>
  </si>
  <si>
    <t>02/04/2021</t>
  </si>
  <si>
    <t>2100003519-PA</t>
  </si>
  <si>
    <t>Bolletta Servizio Idrico relativa al periodo 01/11/2020 - 28/02/2021</t>
  </si>
  <si>
    <t>Z2E304AD4D</t>
  </si>
  <si>
    <t>2100003518-PA</t>
  </si>
  <si>
    <t>1021043838</t>
  </si>
  <si>
    <t>spese postali dicembre 2020</t>
  </si>
  <si>
    <t>4/21</t>
  </si>
  <si>
    <t>IMPEGNO DI SPESA PER MANUTENZIONE MEZZO COMUNALE SCUOLABUS MERCEDES SPRINTER TARGATO EB898WE</t>
  </si>
  <si>
    <t>ZF630D5138</t>
  </si>
  <si>
    <t>RE.VE.DI. SERVICE SRL</t>
  </si>
  <si>
    <t>05640170014</t>
  </si>
  <si>
    <t>09/03/2021</t>
  </si>
  <si>
    <t>11/PA</t>
  </si>
  <si>
    <t>pulizia uffici comunali febbraio 2021</t>
  </si>
  <si>
    <t>21/03/2021</t>
  </si>
  <si>
    <t>22/03/2021</t>
  </si>
  <si>
    <t>VKE-2021-5</t>
  </si>
  <si>
    <t>23/02/2021</t>
  </si>
  <si>
    <t>Vendita</t>
  </si>
  <si>
    <t>Z3A2F2BF0A</t>
  </si>
  <si>
    <t>AGENZIA PER L'ENERGIA ALTO ADIGE - CasaClima</t>
  </si>
  <si>
    <t>02818150217</t>
  </si>
  <si>
    <t>56</t>
  </si>
  <si>
    <t>COMPENSO REVISORE ANNO 2020.</t>
  </si>
  <si>
    <t>Z7930FE0CC</t>
  </si>
  <si>
    <t>Dallera Anna Luisa</t>
  </si>
  <si>
    <t>01677840066</t>
  </si>
  <si>
    <t>DLLNLS69D68L304K</t>
  </si>
  <si>
    <t>08/04/2021</t>
  </si>
  <si>
    <t>2021/1036/2</t>
  </si>
  <si>
    <t>16/03/2021</t>
  </si>
  <si>
    <t>Determina Responsabile Servizio Amministrativo e Finanziario n. 79 del 12/08/2020</t>
  </si>
  <si>
    <t>Z4A2DF8B5C</t>
  </si>
  <si>
    <t>16/04/2021</t>
  </si>
  <si>
    <t>2021/1077/2</t>
  </si>
  <si>
    <t>Determina n. 175 del 22/11/2020 - Impegno n. 218</t>
  </si>
  <si>
    <t>Z1D2F57C1A</t>
  </si>
  <si>
    <t>18/03/2021</t>
  </si>
  <si>
    <t>17/04/2021</t>
  </si>
  <si>
    <t>22</t>
  </si>
  <si>
    <t>06/03/2021</t>
  </si>
  <si>
    <t>012140011658</t>
  </si>
  <si>
    <t>15/03/2021</t>
  </si>
  <si>
    <t>012140011659</t>
  </si>
  <si>
    <t>012140011660</t>
  </si>
  <si>
    <t>012140011661</t>
  </si>
  <si>
    <t>23/03/2021</t>
  </si>
  <si>
    <t>0000070</t>
  </si>
  <si>
    <t>SISTEMA INFORMATIVO TERRITORIALE GIS/WEB CANONE DI MANUTENZIONE, ASSISTENZA, HOSTING E AGGIORNAMENTO DELLA PIATTAFORMA CARTOGRAFICA CATASTALE - ANNO 2021</t>
  </si>
  <si>
    <t>ZD02687F4A</t>
  </si>
  <si>
    <t>OIKOS ENGINEERING SRL</t>
  </si>
  <si>
    <t>02762210041</t>
  </si>
  <si>
    <t>22/04/2021</t>
  </si>
  <si>
    <t>FATTPA 6_21</t>
  </si>
  <si>
    <t>14/03/2021</t>
  </si>
  <si>
    <t>REGIONE PIEMONTE FEASR FONDO EUROPEO AGRICOLO PER LO SVILUPPO RURALE PROGRAMMA DI SVILUPPO RURALE 2014-2020 - MISURA 7.6.1- "MIGLIORAMENTO DEI FABBRICATI DI ALPEGGIO" INCARICO PROFESSIONALE REDAZIONE PROGETTO ESECUTIVO DI "MIGLIORAMENTO, DIVERSIFICAZIONE</t>
  </si>
  <si>
    <t>Z6F2F13282</t>
  </si>
  <si>
    <t>POMERO ARCH. STEFANO</t>
  </si>
  <si>
    <t>02718040047</t>
  </si>
  <si>
    <t>PMRSFN72H09D205P</t>
  </si>
  <si>
    <t>19/04/2021</t>
  </si>
  <si>
    <t>14/04/2021</t>
  </si>
  <si>
    <t>26/04/2021</t>
  </si>
  <si>
    <t>121209666</t>
  </si>
  <si>
    <t>FATTURA DI CONGUAGLIO, in base a letture effettive
Si storna quanto addebitato precedentemente</t>
  </si>
  <si>
    <t>Z80304ACDA</t>
  </si>
  <si>
    <t>30/03/2021</t>
  </si>
  <si>
    <t>29/04/2021</t>
  </si>
  <si>
    <t>121209667</t>
  </si>
  <si>
    <t>1021075269</t>
  </si>
  <si>
    <t>30093686-002</t>
  </si>
  <si>
    <t>31/03/2021</t>
  </si>
  <si>
    <t>97/21/2</t>
  </si>
  <si>
    <t>NS.FATTURA VENDITA da DDT</t>
  </si>
  <si>
    <t>23/04/2021</t>
  </si>
  <si>
    <t>12/00</t>
  </si>
  <si>
    <t>COLLAUDO STATICO STRADE IN BORGATA LAUX</t>
  </si>
  <si>
    <t>Z192A0F800</t>
  </si>
  <si>
    <t>RANCURELLO SAMUELE</t>
  </si>
  <si>
    <t>03018930044</t>
  </si>
  <si>
    <t>RNCSML78H16D205W</t>
  </si>
  <si>
    <t>16/PA</t>
  </si>
  <si>
    <t>12/04/2021</t>
  </si>
  <si>
    <t>02/05/2021</t>
  </si>
  <si>
    <t>2021/1720/2</t>
  </si>
  <si>
    <t>Determina n. 47/2019; Servizio di conservazione in outsourcing per l'anno 2021</t>
  </si>
  <si>
    <t>Z6B2827A0A</t>
  </si>
  <si>
    <t>06/04/2021</t>
  </si>
  <si>
    <t>09/04/2021</t>
  </si>
  <si>
    <t>06/05/2021</t>
  </si>
  <si>
    <t>PJ03740788</t>
  </si>
  <si>
    <t>IMPEGNO DI SPESA SERVIZI GENERALI - ENERGIA ELETTRICA - TELEFONO - RISCALDAMENTO - ACQUA</t>
  </si>
  <si>
    <t>CAPO X CAPITOLO 3746 - Comune di Usseaux - codice catastale L515 - corrispettivo per il rilascio di n. 3 carte di identità elettroniche - periodo dal  01.01.2021 al 31.03.2021.</t>
  </si>
  <si>
    <t>MINISTERO DELL'ECONOMIA E DELLE FINANZE Tesoreria di Roma Succursale n. 348</t>
  </si>
  <si>
    <t>00950501007</t>
  </si>
  <si>
    <t>00997670583</t>
  </si>
  <si>
    <t>08/05/2021</t>
  </si>
  <si>
    <t>00077</t>
  </si>
  <si>
    <t>REDAZIONE PRATICA STRUTTURALE, DEPOSITO, D.L., E COLLAUDO STATICO OPERE IN C.A.</t>
  </si>
  <si>
    <t>ZFA28CDD60</t>
  </si>
  <si>
    <t>SIA PROFESSIONISTI ASSOCIATI</t>
  </si>
  <si>
    <t>06452520015</t>
  </si>
  <si>
    <t>09/05/2021</t>
  </si>
  <si>
    <t>15/04/2021</t>
  </si>
  <si>
    <t>7X01247730</t>
  </si>
  <si>
    <t>3BIM 2021</t>
  </si>
  <si>
    <t>27/04/2021</t>
  </si>
  <si>
    <t>15/05/2021</t>
  </si>
  <si>
    <t>6 / 878 / 2021</t>
  </si>
  <si>
    <t>FATTURA ELEBORAZIONE STIPENDI 1° TRIM 2021</t>
  </si>
  <si>
    <t>13/04/2021</t>
  </si>
  <si>
    <t>28/04/2021</t>
  </si>
  <si>
    <t>10/05/2021</t>
  </si>
  <si>
    <t>21/04/2021</t>
  </si>
  <si>
    <t>012140016604</t>
  </si>
  <si>
    <t>16/05/2021</t>
  </si>
  <si>
    <t>012140016605</t>
  </si>
  <si>
    <t>012140016606</t>
  </si>
  <si>
    <t>012140016607</t>
  </si>
  <si>
    <t>2/PA</t>
  </si>
  <si>
    <t>INCARICO ABBATTIMENTO ALBERI SU SPAZI PUBBLICI  - DETERMINA A CONTRARRE E AFFIDAMENTO DIRETTO DELLA FORNITURA AI SENSI DELL'ART. 36, 2° COMMA - LETTERA A) DEL D.LGS. N. 50/2016 E SMI</t>
  </si>
  <si>
    <t>Z4A3161055</t>
  </si>
  <si>
    <t>NATURALP di BONNIN IVANO</t>
  </si>
  <si>
    <t>09978710011</t>
  </si>
  <si>
    <t>21/05/2021</t>
  </si>
  <si>
    <t>1021092180</t>
  </si>
  <si>
    <t>Z0030346CC</t>
  </si>
  <si>
    <t>22/05/2021</t>
  </si>
  <si>
    <t>8A00158192</t>
  </si>
  <si>
    <t>17/05/2021</t>
  </si>
  <si>
    <t>8A00158680</t>
  </si>
  <si>
    <t>18/05/2021</t>
  </si>
  <si>
    <t>7X01110139</t>
  </si>
  <si>
    <t>193/21</t>
  </si>
  <si>
    <t>Rif. Determina n. 56 del 22/04/2021</t>
  </si>
  <si>
    <t>ZC93176769</t>
  </si>
  <si>
    <t>BLUMAR SRL</t>
  </si>
  <si>
    <t>10489380013</t>
  </si>
  <si>
    <t>30/04/2021</t>
  </si>
  <si>
    <t>23/05/2021</t>
  </si>
  <si>
    <t>03/05/2021</t>
  </si>
  <si>
    <t>8/21</t>
  </si>
  <si>
    <t>IMPEGNO DI SPESA PER REVISIONE ANNUALE DEL MEZZO COMUNALE MERCEDES UNIMOG AT954AT</t>
  </si>
  <si>
    <t>Z2C3175F69</t>
  </si>
  <si>
    <t>19/PA</t>
  </si>
  <si>
    <t>SERVIZIO SGOMBERO NEVE E TRATTAMENTO ANTIGELO 2020/2021</t>
  </si>
  <si>
    <t>Z562058191</t>
  </si>
  <si>
    <t>20/PA</t>
  </si>
  <si>
    <t>28/05/2021</t>
  </si>
  <si>
    <t>05/05/2021</t>
  </si>
  <si>
    <t>29/05/2021</t>
  </si>
  <si>
    <t>07/05/2021</t>
  </si>
  <si>
    <t>2021/2358/2</t>
  </si>
  <si>
    <t>04/05/2021</t>
  </si>
  <si>
    <t>SUPPORTO TABELLE AVANZO AMMINISTRAZIONE</t>
  </si>
  <si>
    <t>Z74313CF5F</t>
  </si>
  <si>
    <t>04/06/2021</t>
  </si>
  <si>
    <t>PJ03858744</t>
  </si>
  <si>
    <t>13/05/2021</t>
  </si>
  <si>
    <t>03/06/2021</t>
  </si>
  <si>
    <t>14/05/2021</t>
  </si>
  <si>
    <t>051/2021</t>
  </si>
  <si>
    <t>RISTAMPA TOVAGLIETTE</t>
  </si>
  <si>
    <t>ZE13190E94</t>
  </si>
  <si>
    <t>Società Filografica s.a.s</t>
  </si>
  <si>
    <t>09138060018</t>
  </si>
  <si>
    <t>06/06/2021</t>
  </si>
  <si>
    <t>2100008407-PA</t>
  </si>
  <si>
    <t>Bolletta Servizio Idrico relativa al periodo 01/01/2021 - 21/04/2021</t>
  </si>
  <si>
    <t>13/06/2021</t>
  </si>
  <si>
    <t>2100008471-PA</t>
  </si>
  <si>
    <t>Bolletta Servizio Idrico relativa al periodo 20/11/2020 - 26/04/2021</t>
  </si>
  <si>
    <t>2100008472-PA</t>
  </si>
  <si>
    <t>2100008470-PA</t>
  </si>
  <si>
    <t>Bolletta Servizio Idrico relativa al periodo 21/01/2020 - 06/05/2021</t>
  </si>
  <si>
    <t>846</t>
  </si>
  <si>
    <t>11/05/2021</t>
  </si>
  <si>
    <t>AFFIDAMENTO SERVIZIO PER MANTENIMENTO DOMINIO SITO ISTITUZIONALE DELL'ENTE PER L'ANNO 2021- IMPEGNO DI SPESA</t>
  </si>
  <si>
    <t>ZC2302500B</t>
  </si>
  <si>
    <t>12/05/2021</t>
  </si>
  <si>
    <t>11/06/2021</t>
  </si>
  <si>
    <t>30</t>
  </si>
  <si>
    <t>26/05/2021</t>
  </si>
  <si>
    <t>16/06/2021</t>
  </si>
  <si>
    <t>31</t>
  </si>
  <si>
    <t>20/05/2021</t>
  </si>
  <si>
    <t>012140023368</t>
  </si>
  <si>
    <t>19/06/2021</t>
  </si>
  <si>
    <t>012140023369</t>
  </si>
  <si>
    <t>012140023370</t>
  </si>
  <si>
    <t>012140023371</t>
  </si>
  <si>
    <t>879</t>
  </si>
  <si>
    <t>19/05/2021</t>
  </si>
  <si>
    <t>IMPEGNO DI SPESA PER FORNITURE MINUTE UFFICI COMUNALI</t>
  </si>
  <si>
    <t>Z0531B3EF0</t>
  </si>
  <si>
    <t>24/05/2021</t>
  </si>
  <si>
    <t>124</t>
  </si>
  <si>
    <t>ACQUISTO MATERIALI  PER SERVIZIO MANUTENZIONE -  DETERMINA A CONTRARRE E AFFIDAMENTO DIRETTO DELLA FORNITURA AI SENSI DELL'ART. 36, 2° COMMA - LETTERA A) DEL D.LGS. N. 50/2016 E SMI</t>
  </si>
  <si>
    <t>Z683160DA2</t>
  </si>
  <si>
    <t>MARMI RICCI di Ricci Yari e Christian s.n.c.</t>
  </si>
  <si>
    <t>06163800011</t>
  </si>
  <si>
    <t>07/06/2021</t>
  </si>
  <si>
    <t>23/06/2021</t>
  </si>
  <si>
    <t>09/06/2021</t>
  </si>
  <si>
    <t>25/05/2021</t>
  </si>
  <si>
    <t>83</t>
  </si>
  <si>
    <t>IMPEGNO DI SPESA PER ACQUISTO FIORI PER LE BORGATE</t>
  </si>
  <si>
    <t>Z283194E73</t>
  </si>
  <si>
    <t>AZ. AGR. MERIANO FRANCESCO M.&amp;D. S.S.</t>
  </si>
  <si>
    <t>02628900017</t>
  </si>
  <si>
    <t>28/06/2021</t>
  </si>
  <si>
    <t>FPA 4/21</t>
  </si>
  <si>
    <t>AFFIDAMENTO INCARICO SERVIZI DI ARCHITETTURA E INGEGNERIA PER REDAZIONE PROGETTO DEFINITIVO - ESECUTIVO COORDINAMENTO SICUREZZA E DIREZIONE LAVORI "INTERVENTO DI MIGLIORAMENTO E MESSA IN SICUREZZA “STRADA COMUNALE DELL’INVERSO"</t>
  </si>
  <si>
    <t>Z3C3111BC1</t>
  </si>
  <si>
    <t>Studio Associato ARTE di Alliaud Patrizia e Genero Paolo</t>
  </si>
  <si>
    <t>10718620015</t>
  </si>
  <si>
    <t>15/06/2021</t>
  </si>
  <si>
    <t>24/06/2021</t>
  </si>
  <si>
    <t>273</t>
  </si>
  <si>
    <t>IMPEGNO DI SPESA PER ACQUISTO BOLLATRICE PER UFFICI COMUNALI - AFFIDAMENTO DIRETTO EX ART. 36, COMMA 2, LETT. A DEL D. LGS 18.04.2016 N. 50.</t>
  </si>
  <si>
    <t>ZCF31C2FAC</t>
  </si>
  <si>
    <t>30/05/2021</t>
  </si>
  <si>
    <t>a.s.s.o S.R.L.</t>
  </si>
  <si>
    <t>01804310017</t>
  </si>
  <si>
    <t>2021/3613/2</t>
  </si>
  <si>
    <t>31/05/2021</t>
  </si>
  <si>
    <t>business key firma digitale</t>
  </si>
  <si>
    <t>Z9B31A22D5</t>
  </si>
  <si>
    <t>02/07/2021</t>
  </si>
  <si>
    <t>32</t>
  </si>
  <si>
    <t>Ristampa pieghevole strutture ricettive</t>
  </si>
  <si>
    <t>ZDC31C361E</t>
  </si>
  <si>
    <t>Elisa Cerini</t>
  </si>
  <si>
    <t>10750780016</t>
  </si>
  <si>
    <t>CRNLSE83S66G674F</t>
  </si>
  <si>
    <t>26/06/2021</t>
  </si>
  <si>
    <t>21/PA</t>
  </si>
  <si>
    <t>02/06/2021</t>
  </si>
  <si>
    <t>03/07/2021</t>
  </si>
  <si>
    <t>21VPR-01271</t>
  </si>
  <si>
    <t>27/05/2021</t>
  </si>
  <si>
    <t>GESTIONE TECNICA DELLE AREE AGRICOLE ED A PASCOLO E DELLE STRUTTURE D'ALPE DI PROPRIETÀ DEL COMUNE DI USSEAUX PER GLI ANNI 2020-2022.</t>
  </si>
  <si>
    <t>ZCA2F11326</t>
  </si>
  <si>
    <t>01/06/2021</t>
  </si>
  <si>
    <t>IMPRESA VERDE TORINO S.r.l.</t>
  </si>
  <si>
    <t>07900230017</t>
  </si>
  <si>
    <t>08/06/2021</t>
  </si>
  <si>
    <t>01/07/2021</t>
  </si>
  <si>
    <t>21VPR-01270</t>
  </si>
  <si>
    <t>GESTIONE PASCOLI 2019</t>
  </si>
  <si>
    <t>121216592</t>
  </si>
  <si>
    <t>FATTURA DI ACCONTO, in base a lettura presunta marzo aprile 2021</t>
  </si>
  <si>
    <t>121216593</t>
  </si>
  <si>
    <t>GESTIONE DELL'UFFICIO DI INFORMAZIONE E DI ACCOGLIENZA TURISTICA DEL COMUNE DI USSEAUX ALLA PRO LOCO 5 BORGATE DI USSEAUX PER L'ANNO 2021</t>
  </si>
  <si>
    <t>ZA43190DD3</t>
  </si>
  <si>
    <t>PRO LOCO 5 BORGATE DI USSEAUX</t>
  </si>
  <si>
    <t>10274800019</t>
  </si>
  <si>
    <t>94522910010</t>
  </si>
  <si>
    <t>0000025/PA</t>
  </si>
  <si>
    <t>AFFIDAMENTO LAVORI TAGLIO LOTTO BOSCHIVO PER FORMAZIONE CATASTE USO FOCATICO</t>
  </si>
  <si>
    <t>Z1F2EDDF78</t>
  </si>
  <si>
    <t>FUTUR GARDEN S.r.l.</t>
  </si>
  <si>
    <t>09363310013</t>
  </si>
  <si>
    <t>21/06/2021</t>
  </si>
  <si>
    <t>11/07/2021</t>
  </si>
  <si>
    <t>40</t>
  </si>
  <si>
    <t>10/06/2021</t>
  </si>
  <si>
    <t>18/06/2021</t>
  </si>
  <si>
    <t>07/07/2021</t>
  </si>
  <si>
    <t>09/07/2021</t>
  </si>
  <si>
    <t>7X01829924</t>
  </si>
  <si>
    <t>4BIM 2021</t>
  </si>
  <si>
    <t>14/06/2021</t>
  </si>
  <si>
    <t>17/06/2021</t>
  </si>
  <si>
    <t>13/07/2021</t>
  </si>
  <si>
    <t>7X01928350</t>
  </si>
  <si>
    <t>SF00015188</t>
  </si>
  <si>
    <t>15844561009</t>
  </si>
  <si>
    <t>SF00016836</t>
  </si>
  <si>
    <t>8A00285327</t>
  </si>
  <si>
    <t>14/07/2021</t>
  </si>
  <si>
    <t>8A00288579</t>
  </si>
  <si>
    <t>012140029757</t>
  </si>
  <si>
    <t>17/07/2021</t>
  </si>
  <si>
    <t>012140029758</t>
  </si>
  <si>
    <t>MULINO CANTON</t>
  </si>
  <si>
    <t>012140029759</t>
  </si>
  <si>
    <t>012140029760</t>
  </si>
  <si>
    <t>3/PA</t>
  </si>
  <si>
    <t>LAVORI DI SISTEMAZIONE FABBRICATO COMUNALE ALPE PINTAS  - DETERMINA A CONTRARRE E AFFIDAMENTO DIRETTO AI SENSI DELL'ART. 36, 2° COMMA - LETTERA A) DEL D.LGS. N. 50/2016 E SMI</t>
  </si>
  <si>
    <t>Z5D3218231</t>
  </si>
  <si>
    <t>16/07/2021</t>
  </si>
  <si>
    <t>000037/P</t>
  </si>
  <si>
    <t>IMPEGNO DI SPESA PER RIPARAZIONE MARTELLO DEMOLITORE MAKITA</t>
  </si>
  <si>
    <t>ZE92D669A3</t>
  </si>
  <si>
    <t>VIGLIANI DI VIGLIANI EUGENIO</t>
  </si>
  <si>
    <t>10635910010</t>
  </si>
  <si>
    <t>18/07/2021</t>
  </si>
  <si>
    <t>22/06/2021</t>
  </si>
  <si>
    <t>SF00014566</t>
  </si>
  <si>
    <t>Public Lighting Efficient Solutions o and m-CO-LE020 - Apparecchio a LED 20W-Consistenze post riqualifica-;Public Lighting Efficient Solutions O and M-</t>
  </si>
  <si>
    <t>19/07/2021</t>
  </si>
  <si>
    <t>SF00014659</t>
  </si>
  <si>
    <t>SF00015018</t>
  </si>
  <si>
    <t>Public Lighting Efficient Solutions O and M-;Public Lighting Efficient Solutions o and m-CO-LE020 - Apparecchio a LED 20W-Consistenze post riqualifica-</t>
  </si>
  <si>
    <t>SF00015104</t>
  </si>
  <si>
    <t>30/06/2021</t>
  </si>
  <si>
    <t>121217217</t>
  </si>
  <si>
    <t>25/06/2021</t>
  </si>
  <si>
    <t>29/07/2021</t>
  </si>
  <si>
    <t>1021155940</t>
  </si>
  <si>
    <t>spese postali aprile</t>
  </si>
  <si>
    <t>24/07/2021</t>
  </si>
  <si>
    <t>2021/3999/2</t>
  </si>
  <si>
    <t>Determina responsabile servizio amministrativo e finanziario n.177 del 23.11.2020; Servizio di cloud computing e attivita' di manutenzione su software Siscom . Periodo: anno 2021 - 1° Acconto</t>
  </si>
  <si>
    <t>Z842F5DE75</t>
  </si>
  <si>
    <t>25/07/2021</t>
  </si>
  <si>
    <t>24/PA</t>
  </si>
  <si>
    <t>29/06/2021</t>
  </si>
  <si>
    <t>16</t>
  </si>
  <si>
    <t>Piano di comunicazione web e social media- rif. Det. n. 193/2020</t>
  </si>
  <si>
    <t>Z892FC3E53</t>
  </si>
  <si>
    <t>PRISMA FILMS di Andreoli Matteo</t>
  </si>
  <si>
    <t>11722640015</t>
  </si>
  <si>
    <t>NDRMTT90R08L219G</t>
  </si>
  <si>
    <t>06/07/2021</t>
  </si>
  <si>
    <t>30/07/2021</t>
  </si>
  <si>
    <t>05/07/2021</t>
  </si>
  <si>
    <t>FTPAM62 0000006</t>
  </si>
  <si>
    <t>BANCA DI APPOGGIO: CREDITO COOPERATIVO DI CHERASCO IBAN IT21 S 08487 30750 000140100160 PROTOCOLLO 126191949</t>
  </si>
  <si>
    <t>ZDE31D793B</t>
  </si>
  <si>
    <t>EDIL SAN FERR s.a.s. di SCAGLIA Marco e C.</t>
  </si>
  <si>
    <t>06364260015</t>
  </si>
  <si>
    <t>08/07/2021</t>
  </si>
  <si>
    <t>12/07/2021</t>
  </si>
  <si>
    <t>01/08/2021</t>
  </si>
  <si>
    <t>212</t>
  </si>
  <si>
    <t>IMPEGNO DI SPESA PER RIPARAZIONE/RICERCA GUASTI PRESSO SEDE COMUNE E LOCALE POLIFUNZIONALE A SEGUITO DI SOVRATENSIONE ELETTRICA CAUSATA DA E-DISTRIBUZIONE SPA</t>
  </si>
  <si>
    <t>Z5F3234D97</t>
  </si>
  <si>
    <t>BCOWTR71H01G674I</t>
  </si>
  <si>
    <t>31/07/2021</t>
  </si>
  <si>
    <t>193/21/2</t>
  </si>
  <si>
    <t>SF00020984</t>
  </si>
  <si>
    <t>SF00023145</t>
  </si>
  <si>
    <t>PJ04097342</t>
  </si>
  <si>
    <t>04/08/2021</t>
  </si>
  <si>
    <t>2100011077-PA</t>
  </si>
  <si>
    <t>Bolletta Servizio Idrico relativa al periodo 01/01/2021 - 30/06/2021</t>
  </si>
  <si>
    <t>2100011078-PA</t>
  </si>
  <si>
    <t>Bolletta Servizio Idrico relativa al periodo 01/03/2021 - 30/06/2021</t>
  </si>
  <si>
    <t>2100011079-PA</t>
  </si>
  <si>
    <t>2100011080-PA</t>
  </si>
  <si>
    <t>0000028/PA</t>
  </si>
  <si>
    <t>AFFIDAMENTO LAVORI TAGLIO LOTTO BOSCHIVO PER FORMAZIONE CATASTE USO FOCATICO 2021</t>
  </si>
  <si>
    <t>Z7F31A117B</t>
  </si>
  <si>
    <t>209/FE</t>
  </si>
  <si>
    <t>IMPEGNO DI SPESA PER RIPARAZIONE GUASTO IMPIANTO PRESSO CAMPANILE DI USSEAUX A CAUSA GUASTO SULLA LINEA DI E-DISTRIBUZIONE SPA</t>
  </si>
  <si>
    <t>Z7831DA455</t>
  </si>
  <si>
    <t>GIORDAN F.LLI S.R.L.</t>
  </si>
  <si>
    <t>11536600015</t>
  </si>
  <si>
    <t>05/08/2021</t>
  </si>
  <si>
    <t>6 / 1998 / 2021</t>
  </si>
  <si>
    <t>FATTURA eleborazione paghe 2 trimestre</t>
  </si>
  <si>
    <t>15/07/2021</t>
  </si>
  <si>
    <t>20/07/2021</t>
  </si>
  <si>
    <t>08/08/2021</t>
  </si>
  <si>
    <t>2021/4216/2</t>
  </si>
  <si>
    <t>Determina Responsabile Servizio Amministrativo e Finanziario n.177 del 23.11.2020; Servizio di cloud computing e attivita' di manutenzione su software Siscom . Periodo: anno 2021 - 2° Acconto</t>
  </si>
  <si>
    <t>09/08/2021</t>
  </si>
  <si>
    <t>012140030762</t>
  </si>
  <si>
    <t>14/08/2021</t>
  </si>
  <si>
    <t>012140030763</t>
  </si>
  <si>
    <t>012140030764</t>
  </si>
  <si>
    <t>012140033081</t>
  </si>
  <si>
    <t>21/07/2021</t>
  </si>
  <si>
    <t>1021172441</t>
  </si>
  <si>
    <t>28/07/2021</t>
  </si>
  <si>
    <t>19/08/2021</t>
  </si>
  <si>
    <t>26/07/2021</t>
  </si>
  <si>
    <t>38/PA</t>
  </si>
  <si>
    <t>23/07/2021</t>
  </si>
  <si>
    <t>ESUMAZIONI ORDINARIE CIMITERO USSEAUX</t>
  </si>
  <si>
    <t>22/08/2021</t>
  </si>
  <si>
    <t>11</t>
  </si>
  <si>
    <t>IMPEGNO DI SPESA E AFFIDAMENTO DIRETTO LAVORI DI SISTEMAZIONE VIABILITA' COMUNALE</t>
  </si>
  <si>
    <t>Z183232AC4</t>
  </si>
  <si>
    <t>MALVICINO S.N.C.DI GOUCHON R&amp;F</t>
  </si>
  <si>
    <t>03679920011</t>
  </si>
  <si>
    <t>12/08/2021</t>
  </si>
  <si>
    <t>89/001</t>
  </si>
  <si>
    <t>Redazione di variante semplificata finalizzata all adeguamento del vigente PRGC per la realizzazione di un parcheggio pubblico in località Balboutet.</t>
  </si>
  <si>
    <t>Z772DA8072</t>
  </si>
  <si>
    <t>STUDIO MELLANO E ASSOCIATI</t>
  </si>
  <si>
    <t>07992970017</t>
  </si>
  <si>
    <t>18/08/2021</t>
  </si>
  <si>
    <t>26/08/2021</t>
  </si>
  <si>
    <t>7/PA</t>
  </si>
  <si>
    <t>IMPEGNO DI SPESA E AFFIDAMENTO DIRETTO FORNITURA PANNELLI PERCORSO DEI PIANETI PRESSO LA PIAZZA DEL SOLE DI BALBOUTET</t>
  </si>
  <si>
    <t>ZF0324EE27</t>
  </si>
  <si>
    <t>PUBLIESSE DI AGLI' E BERGESE</t>
  </si>
  <si>
    <t>05846650017</t>
  </si>
  <si>
    <t>68</t>
  </si>
  <si>
    <t>RIQUALIFICAZIONE DELLA PIAZZA DI INGRESSO ALLA BORGATA BALBOUTET E VIA XXIV MAGGIO - AFFIDAMENTO REALIZZAZIONE OPERA ARTISTICA</t>
  </si>
  <si>
    <t>ZF431C4955</t>
  </si>
  <si>
    <t>BONANSEA s.n.c. di  BONANSEA MAURIZIO &amp; C.</t>
  </si>
  <si>
    <t>11043870010</t>
  </si>
  <si>
    <t>11/08/2021</t>
  </si>
  <si>
    <t>13/08/2021</t>
  </si>
  <si>
    <t>10/PA</t>
  </si>
  <si>
    <t>IMPEGNO DI SPESA PER ACQUISTO STRISCIONE PER UFFICIO TURISTICO</t>
  </si>
  <si>
    <t>ZE232926C7</t>
  </si>
  <si>
    <t>27/07/2021</t>
  </si>
  <si>
    <t>73</t>
  </si>
  <si>
    <t>RIQUALIFICAZIONE DELLA PIAZZA DI INGRESSO ALLA BORGATA BALBOUTET E VIA XXIV MAGGIO - AFFIDAMENTO FORNITURA E POSA POSTAZIONE RICARICA E-BIKE</t>
  </si>
  <si>
    <t>ZD4323229C</t>
  </si>
  <si>
    <t>10/08/2021</t>
  </si>
  <si>
    <t>27/08/2021</t>
  </si>
  <si>
    <t>6/PA</t>
  </si>
  <si>
    <t>DETERMINA A CONTRARRE E IMPEGNO DI SPESA AFFIDAMENTO LAVORI DI DECESPUGLIAMENTO BORDI STRADE COMUNALI</t>
  </si>
  <si>
    <t>Z41329ABDE</t>
  </si>
  <si>
    <t>28/08/2021</t>
  </si>
  <si>
    <t>IMPEGNO DI SPESA PER LAVORI DI MANUTENZIONE RECINZIONE PRESSO LAVATOIO DI USSEAUX</t>
  </si>
  <si>
    <t>Z633298016</t>
  </si>
  <si>
    <t>30/PA</t>
  </si>
  <si>
    <t>Fattura</t>
  </si>
  <si>
    <t>Z7B31B4540</t>
  </si>
  <si>
    <t>STUDIO LEGALE PACCHIANA PARRAVICINI E ASSOCIATI</t>
  </si>
  <si>
    <t>07531790017</t>
  </si>
  <si>
    <t>26/PA</t>
  </si>
  <si>
    <t>03/08/2021</t>
  </si>
  <si>
    <t>FLORICOLTURA "LA SERRA" di COMBA DAVIDE</t>
  </si>
  <si>
    <t>05275620010</t>
  </si>
  <si>
    <t>29/08/2021</t>
  </si>
  <si>
    <t>57</t>
  </si>
  <si>
    <t>MESE DI GIUGNO</t>
  </si>
  <si>
    <t>000614/2021/1</t>
  </si>
  <si>
    <t>IMPEGNO DI SPESA PER LA MANIFESTAZIONE DENOMINATA " CATTOLICI E VALDESI"</t>
  </si>
  <si>
    <t>ZB5326CE5E</t>
  </si>
  <si>
    <t>TRASMAL s.r.l.</t>
  </si>
  <si>
    <t>07426690017</t>
  </si>
  <si>
    <t>23/08/2021</t>
  </si>
  <si>
    <t>SF00025565</t>
  </si>
  <si>
    <t>02/08/2021</t>
  </si>
  <si>
    <t>30/08/2021</t>
  </si>
  <si>
    <t>SF00027328</t>
  </si>
  <si>
    <t>62</t>
  </si>
  <si>
    <t>IMPEGNO DI SPESA E AFFIDAMENTO DIRETTO ART. 36.2 LETTERA A) D.LGS 50/2016 PER FORNITURA E PIANTUMAZIONE AIUOLE PRESSO LA PIAZZA DI BALBOUTET</t>
  </si>
  <si>
    <t>Z0A3297DAB</t>
  </si>
  <si>
    <t>IL PUNTO VERDE SNC</t>
  </si>
  <si>
    <t>06419600017</t>
  </si>
  <si>
    <t>06/08/2021</t>
  </si>
  <si>
    <t>482.2021</t>
  </si>
  <si>
    <t>Compilazione e trasmissione certificazione della perdita di gettito connessas all'emergenza sanitaria anno 2020.</t>
  </si>
  <si>
    <t>Z13313A976</t>
  </si>
  <si>
    <t>STUDIO SIGAUDO S.R.L.</t>
  </si>
  <si>
    <t>10459410014</t>
  </si>
  <si>
    <t>000031/SP</t>
  </si>
  <si>
    <t>PIAZZA DI BALBOUTET [Ex.Imp. 2019/246] (Somma Impegnate nell'Esercizio 2019 da riscrivere nell'Esercizio 2020)</t>
  </si>
  <si>
    <t>814171863C</t>
  </si>
  <si>
    <t>CANTIERI MODERNI srl</t>
  </si>
  <si>
    <t>07634680016</t>
  </si>
  <si>
    <t>06/09/2021</t>
  </si>
  <si>
    <t>121219940</t>
  </si>
  <si>
    <t>03/09/2021</t>
  </si>
  <si>
    <t>121219941</t>
  </si>
  <si>
    <t>02/09/2021</t>
  </si>
  <si>
    <t>490</t>
  </si>
  <si>
    <t>quota di un mezzo per atto di pemuta di immobili in USSEAUX</t>
  </si>
  <si>
    <t>ZB7320E60B</t>
  </si>
  <si>
    <t>NOTAIO AUDANO FRANCESCO</t>
  </si>
  <si>
    <t>02003010010</t>
  </si>
  <si>
    <t>DNAFNC47E03G674N</t>
  </si>
  <si>
    <t>10/09/2021</t>
  </si>
  <si>
    <t>5/PA</t>
  </si>
  <si>
    <t>AGGIUDICAZIONE DEI LAVORI DI MIGLIORAMENTO, DIVERSIFICAZIONE E RIQUALIFICAZIONE DEL FABBRICATO ALPEGGIO STALLA PIAN DELL'ALPE" - CUP J14J17000120003 CIG 84705284D5 [Ex.Imp. 2020/195] (Somma Impegnate nell'Esercizio 2020 da riscrivere nell'Esercizio 2021)</t>
  </si>
  <si>
    <t>84705284D5</t>
  </si>
  <si>
    <t>TRON UGO ROBERTO</t>
  </si>
  <si>
    <t>07335290016</t>
  </si>
  <si>
    <t>TRNGBR61B20F041Z</t>
  </si>
  <si>
    <t>09/09/2021</t>
  </si>
  <si>
    <t>00314/12</t>
  </si>
  <si>
    <t>Determinazione n. 198 del 18/12/2020</t>
  </si>
  <si>
    <t>Z9A2FD275B</t>
  </si>
  <si>
    <t>16/08/2021</t>
  </si>
  <si>
    <t>11/09/2021</t>
  </si>
  <si>
    <t>12/09/2021</t>
  </si>
  <si>
    <t>39/2021</t>
  </si>
  <si>
    <t>MATERIALE PROMOZIONALE PER UFFICIO TURISTICO</t>
  </si>
  <si>
    <t>ZB12FC4143</t>
  </si>
  <si>
    <t>STUDIO PUNTO A CAPO DI GIGLIOLA FOSCHIANO</t>
  </si>
  <si>
    <t>10777140012</t>
  </si>
  <si>
    <t>FSCGLL72M52G674L</t>
  </si>
  <si>
    <t>24/08/2021</t>
  </si>
  <si>
    <t>22/10/2021</t>
  </si>
  <si>
    <t>31/2021</t>
  </si>
  <si>
    <t>IMPEGNO DI SPESA PER NOLEGGIO STRUTTURE TAVOLI E PANCHE PER MANIFESTAZIONI</t>
  </si>
  <si>
    <t>ZC13213A1E</t>
  </si>
  <si>
    <t>ARCOBALENO NOLEGGI sas DI R. POLLIOTTO R. E L. BARRAL &amp;C. SAS</t>
  </si>
  <si>
    <t>07986760010</t>
  </si>
  <si>
    <t>7X02618641</t>
  </si>
  <si>
    <t>5BIM 2021</t>
  </si>
  <si>
    <t>13/09/2021</t>
  </si>
  <si>
    <t>8A00388500</t>
  </si>
  <si>
    <t>14/09/2021</t>
  </si>
  <si>
    <t>8A00388511</t>
  </si>
  <si>
    <t>7X02623822</t>
  </si>
  <si>
    <t>0000299</t>
  </si>
  <si>
    <t>sistemazione abbeveratoio impegno di spesa per intervento con elicottero</t>
  </si>
  <si>
    <t>ZD732A384E</t>
  </si>
  <si>
    <t>AIRGREEN s.r.l.</t>
  </si>
  <si>
    <t>05084120012</t>
  </si>
  <si>
    <t>18/09/2021</t>
  </si>
  <si>
    <t>012140036933</t>
  </si>
  <si>
    <t>25/08/2021</t>
  </si>
  <si>
    <t>16/09/2021</t>
  </si>
  <si>
    <t>012140036934</t>
  </si>
  <si>
    <t>012140036935</t>
  </si>
  <si>
    <t>012140036936</t>
  </si>
  <si>
    <t>17/08/2021</t>
  </si>
  <si>
    <t>IMPEGNO DI SPESA PER ACQUISTO ATTI CONVEGNO CATTOLICI E VALDESI</t>
  </si>
  <si>
    <t>Z1C32B572F</t>
  </si>
  <si>
    <t>LAREDITORE di Garavello Andrea</t>
  </si>
  <si>
    <t>07097780014</t>
  </si>
  <si>
    <t>17/09/2021</t>
  </si>
  <si>
    <t>000712/2021/1</t>
  </si>
  <si>
    <t>21/08/2021</t>
  </si>
  <si>
    <t>IMPEGNO DI SPESA PER LA RASSEGNA ZOOTECNICA "FIERA DI BALBOUTET"</t>
  </si>
  <si>
    <t>Z3232C06BC</t>
  </si>
  <si>
    <t>21/09/2021</t>
  </si>
  <si>
    <t>0000921900006229</t>
  </si>
  <si>
    <t>SERVIZIO DI MISURA COMPETENZA ANNO 2020</t>
  </si>
  <si>
    <t>2100015596-PA</t>
  </si>
  <si>
    <t>20/08/2021</t>
  </si>
  <si>
    <t>Bolletta Servizio Idrico relativa al periodo 01/07/2021 - 19/08/2021</t>
  </si>
  <si>
    <t>19/09/2021</t>
  </si>
  <si>
    <t>2100015597-PA</t>
  </si>
  <si>
    <t>DETERMINA A CONTRARRE - IMPEGNO DI SPESA PER MANUTENZIONI ORDINARIE BENI IMMOBILI E PATRIMONIO COMUNALE</t>
  </si>
  <si>
    <t>ZB132AC122</t>
  </si>
  <si>
    <t>23/09/2021</t>
  </si>
  <si>
    <t>29/PA</t>
  </si>
  <si>
    <t>25/09/2021</t>
  </si>
  <si>
    <t>24/2021</t>
  </si>
  <si>
    <t>31/08/2021</t>
  </si>
  <si>
    <t>PROGETTAZIONE ESECUTIVA PIAZZA DI INGRESSO BORGATA BALBOUTET</t>
  </si>
  <si>
    <t>ZD2299385F</t>
  </si>
  <si>
    <t>30/09/2021</t>
  </si>
  <si>
    <t>24/09/2021</t>
  </si>
  <si>
    <t>21</t>
  </si>
  <si>
    <t>LAVORI DI "MIGLIORAMENTO E MESSA IN SICUREZZA STRADA COMUNALE DELL’INVERSO" - AFFIDAMENTO LAVORI AI SENSI DELL'ART. 36, COMMA 2, LETT. B) DEL D.LGS. 50/2016</t>
  </si>
  <si>
    <t>8717718878</t>
  </si>
  <si>
    <t>01/10/2021</t>
  </si>
  <si>
    <t>05/09/2021</t>
  </si>
  <si>
    <t>1021204064</t>
  </si>
  <si>
    <t>30093686-002 GIUGNO 2021</t>
  </si>
  <si>
    <t>26/09/2021</t>
  </si>
  <si>
    <t>121220562</t>
  </si>
  <si>
    <t>FATTURA DI ACCONTO LUGLIO 2021, in base a lettura presunta</t>
  </si>
  <si>
    <t>SF00030675</t>
  </si>
  <si>
    <t>manutenzione ordinaria 2019/31-7-2025 AGOSTO 2021</t>
  </si>
  <si>
    <t>01/09/2021</t>
  </si>
  <si>
    <t>SF00028841</t>
  </si>
  <si>
    <t>18/2021</t>
  </si>
  <si>
    <t>Operazione con "scissione dei pagamenti" art. 17-ter DPR 633/72</t>
  </si>
  <si>
    <t>ZBF32C077B</t>
  </si>
  <si>
    <t>SELLERIA RE DI SERAFINO ANTONIO</t>
  </si>
  <si>
    <t>05337800014</t>
  </si>
  <si>
    <t>2021S3001626</t>
  </si>
  <si>
    <t>CONTI CORRENTI DEDICATI  L. 136/10                                               . C.C.P.  17465311 - IBAN: IT 78 T 07601 12000 000017465311                        UNICREDIT SPA  Ag.Corporate IT 39 Z 02008 05364 000019118519  BANCA POPOLARE DI CIVIDALE (A</t>
  </si>
  <si>
    <t>Z4632B7FEB</t>
  </si>
  <si>
    <t>PROCED SRL</t>
  </si>
  <si>
    <t>01952150264</t>
  </si>
  <si>
    <t>29/09/2021</t>
  </si>
  <si>
    <t>Z8D3276076</t>
  </si>
  <si>
    <t>CENTRO STAMPA VALCHISONE di Ghigo Giuseppe</t>
  </si>
  <si>
    <t>09491090016</t>
  </si>
  <si>
    <t>GHGGPP51C10G463G</t>
  </si>
  <si>
    <t>02/10/2021</t>
  </si>
  <si>
    <t>08/09/2021</t>
  </si>
  <si>
    <t>13/21</t>
  </si>
  <si>
    <t>07/09/2021</t>
  </si>
  <si>
    <t>Z8F32F4BA1</t>
  </si>
  <si>
    <t>08/10/2021</t>
  </si>
  <si>
    <t>Fattura PA immediata (TD01) del 06/09/2021 N.ro 11/PA</t>
  </si>
  <si>
    <t>ZC72E7F1E2</t>
  </si>
  <si>
    <t>SEYES S.R.L.</t>
  </si>
  <si>
    <t>10701260019</t>
  </si>
  <si>
    <t>06/10/2021</t>
  </si>
  <si>
    <t>426/21</t>
  </si>
  <si>
    <t>Rif. Determina nr. 95 del 22/06/2021</t>
  </si>
  <si>
    <t>ZA83236C0D</t>
  </si>
  <si>
    <t>09/10/2021</t>
  </si>
  <si>
    <t>23</t>
  </si>
  <si>
    <t>REALIZZAZIONE ABBEVERATOIO A SERVIZIO DEL PASCOLO COMUNALE GRAN VALLONE - IMPEGNO DI SPESA</t>
  </si>
  <si>
    <t>ZB132CE72D</t>
  </si>
  <si>
    <t>10/10/2021</t>
  </si>
  <si>
    <t>226</t>
  </si>
  <si>
    <t>IMPEGNO DI SPESA MANUTENZIONE ESTINTORI ANNO 2021</t>
  </si>
  <si>
    <t>Z77305E528</t>
  </si>
  <si>
    <t>MAURIZIO TALMON</t>
  </si>
  <si>
    <t>11846800016</t>
  </si>
  <si>
    <t>TLMMRZ65H02G674L</t>
  </si>
  <si>
    <t>012140040026</t>
  </si>
  <si>
    <t>15/09/2021</t>
  </si>
  <si>
    <t>20/09/2021</t>
  </si>
  <si>
    <t>15/10/2021</t>
  </si>
  <si>
    <t>012140040027</t>
  </si>
  <si>
    <t>012140040028</t>
  </si>
  <si>
    <t>012140040029</t>
  </si>
  <si>
    <t>2075</t>
  </si>
  <si>
    <t>IMPEGNO DI SPESA PER REVISIONE ANNUALE AUTOMEZZO SCUOLABUS MERCEDES TARGATO EB898WE.</t>
  </si>
  <si>
    <t>ZDE32AFB58</t>
  </si>
  <si>
    <t>AGENZIA BELTRAMO s.n.c. di BELTRAMO MAURO E MAURO ALBERTO</t>
  </si>
  <si>
    <t>02028010045</t>
  </si>
  <si>
    <t>22/09/2021</t>
  </si>
  <si>
    <t>14/10/2021</t>
  </si>
  <si>
    <t>1021231148</t>
  </si>
  <si>
    <t>20/10/2021</t>
  </si>
  <si>
    <t>21FSIAE-000134</t>
  </si>
  <si>
    <t>ZA032CD8CA</t>
  </si>
  <si>
    <t>FEDERAZIONE PROVINCIALE COLTIVATORI DIRETTI</t>
  </si>
  <si>
    <t>02634820019</t>
  </si>
  <si>
    <t>80084930017</t>
  </si>
  <si>
    <t>27/09/2021</t>
  </si>
  <si>
    <t>17/10/2021</t>
  </si>
  <si>
    <t>28/09/2021</t>
  </si>
  <si>
    <t>196</t>
  </si>
  <si>
    <t>Revisore del conto compenso 1° semestre 2021</t>
  </si>
  <si>
    <t>18/10/2021</t>
  </si>
  <si>
    <t>26/10/2021</t>
  </si>
  <si>
    <t>ACQUISTO DEI LIBRI PER LA SCUOLA PRIMARIA . ANNO 2021/2022</t>
  </si>
  <si>
    <t>ZA6331C64F</t>
  </si>
  <si>
    <t>ALLAIX VALERIA</t>
  </si>
  <si>
    <t>06465250014</t>
  </si>
  <si>
    <t>LLXVLR70A46G674A</t>
  </si>
  <si>
    <t>05/10/2021</t>
  </si>
  <si>
    <t>28/10/2021</t>
  </si>
  <si>
    <t>307/21/2</t>
  </si>
  <si>
    <t>Z91325F7BF</t>
  </si>
  <si>
    <t>04/10/2021</t>
  </si>
  <si>
    <t>29/10/2021</t>
  </si>
  <si>
    <t>35/PA</t>
  </si>
  <si>
    <t>30/10/2021</t>
  </si>
  <si>
    <t>41</t>
  </si>
  <si>
    <t>RASSEGNA ZOOTECNICA "FIERA DI BALBOUTET"</t>
  </si>
  <si>
    <t>Z7A32CD664</t>
  </si>
  <si>
    <t>ELECTRO SYSTEMS di Percivati Gian M.</t>
  </si>
  <si>
    <t>10634760010</t>
  </si>
  <si>
    <t>PRCGMR76T06G674Z</t>
  </si>
  <si>
    <t>01/11/2021</t>
  </si>
  <si>
    <t>SF00032860</t>
  </si>
  <si>
    <t>31/10/2021</t>
  </si>
  <si>
    <t>SF00032504</t>
  </si>
  <si>
    <t>121226847</t>
  </si>
  <si>
    <t>121226848</t>
  </si>
  <si>
    <t>PJ04455433</t>
  </si>
  <si>
    <t>02/11/2021</t>
  </si>
  <si>
    <t>1/E</t>
  </si>
  <si>
    <t>SERVIZIO TRASPORTO SCUOLABUS ANNO SCOLASTICO 2021-22 - SETTEMBRE</t>
  </si>
  <si>
    <t>ZE632DA6ED</t>
  </si>
  <si>
    <t>CHALLIER OSCAR EMANUELE</t>
  </si>
  <si>
    <t>12544010015</t>
  </si>
  <si>
    <t>CHLSRM76C10G674R</t>
  </si>
  <si>
    <t>11/10/2021</t>
  </si>
  <si>
    <t>12/10/2021</t>
  </si>
  <si>
    <t>SF00031654</t>
  </si>
  <si>
    <t>Z25298E577</t>
  </si>
  <si>
    <t>6 / 3077 / 2021</t>
  </si>
  <si>
    <t>07/11/2021</t>
  </si>
  <si>
    <t>FT 2021/274</t>
  </si>
  <si>
    <t>SERVIZIO DI INSERIMENTO DEI DATI SUL PORTALE REGISTRO NAZIONALE AIUTI DI STATO (RNA) - AFFIDAMENTO DIRETTO, AI SENSI DELL'ART. 36, COMMA 2, LETTERA A) DEL D.LGS. 50/2016</t>
  </si>
  <si>
    <t>Z523253161</t>
  </si>
  <si>
    <t>D.M.C. S.r.l.</t>
  </si>
  <si>
    <t>06064860015</t>
  </si>
  <si>
    <t>58</t>
  </si>
  <si>
    <t>DETERMINA A CONTRARRE E IMPEGNO DI SPESA AFFIDAMENTO LAVORI DI DECESPUGLIAMENTO BORDI STRADA BORGATA CEROGNE</t>
  </si>
  <si>
    <t>Z2C335014C</t>
  </si>
  <si>
    <t>AZIENDA AGRICOLA CHARRIER NADIA</t>
  </si>
  <si>
    <t>11792700012</t>
  </si>
  <si>
    <t>1021256288</t>
  </si>
  <si>
    <t>13/10/2021</t>
  </si>
  <si>
    <t>05/11/2021</t>
  </si>
  <si>
    <t>13/11/2021</t>
  </si>
  <si>
    <t>8A00497529</t>
  </si>
  <si>
    <t>6BIM 2021</t>
  </si>
  <si>
    <t>14/11/2021</t>
  </si>
  <si>
    <t>8A00501015</t>
  </si>
  <si>
    <t>19/10/2021</t>
  </si>
  <si>
    <t>012140043460</t>
  </si>
  <si>
    <t>012140043463</t>
  </si>
  <si>
    <t>012140043461</t>
  </si>
  <si>
    <t>012140043462</t>
  </si>
  <si>
    <t>7X03312161</t>
  </si>
  <si>
    <t>7X03333112</t>
  </si>
  <si>
    <t>15/PA</t>
  </si>
  <si>
    <t>Fattura PA immediata (TD01) del 18/10/2021 N.ro 15/PA</t>
  </si>
  <si>
    <t>17/11/2021</t>
  </si>
  <si>
    <t>21/10/2021</t>
  </si>
  <si>
    <t>2021/5414/2</t>
  </si>
  <si>
    <t>Determina Responsabile Servizio Amministrativo e finanziario n.177 del 23.11.2020; Servizio di cloud computing e attivita' di manutenzione su software Siscom. Periodo: anno 2021 - Saldo</t>
  </si>
  <si>
    <t>20/11/2021</t>
  </si>
  <si>
    <t>27/10/2021</t>
  </si>
  <si>
    <t>46/118</t>
  </si>
  <si>
    <t>FATTURE MANUALI P.A.</t>
  </si>
  <si>
    <t>ZCA311B3C3</t>
  </si>
  <si>
    <t>TURING CLUB ITALIANO</t>
  </si>
  <si>
    <t>00856710157</t>
  </si>
  <si>
    <t>25/11/2021</t>
  </si>
  <si>
    <t>45</t>
  </si>
  <si>
    <t>IMPEGNO MANIFESTAZIONI 2021</t>
  </si>
  <si>
    <t>Z4033959A3</t>
  </si>
  <si>
    <t>03/11/2021</t>
  </si>
  <si>
    <t>01/12/2021</t>
  </si>
  <si>
    <t>121227515</t>
  </si>
  <si>
    <t>27/11/2021</t>
  </si>
  <si>
    <t>SF00036452</t>
  </si>
  <si>
    <t>30/11/2021</t>
  </si>
  <si>
    <t>SF00036773</t>
  </si>
  <si>
    <t>04/11/2021</t>
  </si>
  <si>
    <t>PA 30/2021</t>
  </si>
  <si>
    <t>INCARICO DPO - DETERMINAZIONE N.162 DEL 22.10.2021 - CIG ZE131A407C</t>
  </si>
  <si>
    <t>ZE131A407C</t>
  </si>
  <si>
    <t>AVV. LUCIANO PACIELLO</t>
  </si>
  <si>
    <t>07702050019</t>
  </si>
  <si>
    <t>PCLLCN69L18C627S</t>
  </si>
  <si>
    <t>22/11/2021</t>
  </si>
  <si>
    <t>28/11/2021</t>
  </si>
  <si>
    <t>PJ04576581</t>
  </si>
  <si>
    <t>03/12/2021</t>
  </si>
  <si>
    <t>FPA 8/21</t>
  </si>
  <si>
    <t>AFFIDAMENTO INCARICO SERVIZI DI ARCHITETTURA E INGEGNERIA PER REDAZIONE PROGETTAZIONE DEFINITIVA - ESECUTIVA - COORDINAMENTO SICUREZZA E DIREZIONE LAVORI "INTERVENTO DI MIGLIORAMENTO E MESSA IN SICUREZZA STRADA COMUNALE DELL’INVERSO - LOTTO 2"</t>
  </si>
  <si>
    <t>Z9232F37D9</t>
  </si>
  <si>
    <t>9/PA</t>
  </si>
  <si>
    <t>24/10/2021</t>
  </si>
  <si>
    <t>DETERMINA DI APPROVAZIONE PROGETTO ESECUTIVO E DETERMINA A CONTRARRE AFFIDAMENTO DIRETTO AI SENSI DELL'ART. 36, COMMA 2, LETT. A) DEL D.LGS. 50/2016 LAVORI DI REALIZZAZIONE IMPIANTO SMALTIMENTO REFLUI ALPEGGIO PIAN DELL'ALPE [Ex.Imp. 2020/201] (Somma Impe</t>
  </si>
  <si>
    <t>Z302F22A41</t>
  </si>
  <si>
    <t>52/PA</t>
  </si>
  <si>
    <t>09/11/2021</t>
  </si>
  <si>
    <t>3/E</t>
  </si>
  <si>
    <t>DETERMINAZIONE A CONTRARRE ED AFFIDAMENTO AI SENSI DELL'ART. 36 COMMA 2 LETTERA A) DEL D.LGS. N.50/2016 - SERVIZIO TRASPORTO SCUOLABUS ANNO SCOLASTICO 2021-22.</t>
  </si>
  <si>
    <t>40/PA</t>
  </si>
  <si>
    <t>04/12/2021</t>
  </si>
  <si>
    <t>06/11/2021</t>
  </si>
  <si>
    <t>05/12/2021</t>
  </si>
  <si>
    <t>18/11/2021</t>
  </si>
  <si>
    <t>646.2021</t>
  </si>
  <si>
    <t>Z3030902C0</t>
  </si>
  <si>
    <t>08/11/2021</t>
  </si>
  <si>
    <t>PA0089</t>
  </si>
  <si>
    <t>LIBRI PER BIBLIOTECA COMUNALE CON FONDI MIBACT 2021-2022</t>
  </si>
  <si>
    <t>ZB333B5CFC</t>
  </si>
  <si>
    <t>Libreria VOLARE di Vola Marco &amp; C. s.a.s.</t>
  </si>
  <si>
    <t>06453000017</t>
  </si>
  <si>
    <t>13/12/2021</t>
  </si>
  <si>
    <t>14/12/2021</t>
  </si>
  <si>
    <t>07/12/2021</t>
  </si>
  <si>
    <t>IMPEGNO DI SPESA PER FORNITURA DI LIBRI PER LA BIBLIOTECA COMUNALE A SEGUITO DI ASSEGNAZIONE DEL CONTRIBUTO DI CUI AL DECRETO MINISTERIALE MIBACT N. 550 DEL 01/09/2021.</t>
  </si>
  <si>
    <t>Z0C33A41B8</t>
  </si>
  <si>
    <t>CARTOLERIA CALZAVARA CRISTINA</t>
  </si>
  <si>
    <t>06548340014</t>
  </si>
  <si>
    <t>CLZCST70A64G674N</t>
  </si>
  <si>
    <t>15/11/2021</t>
  </si>
  <si>
    <t>09/12/2021</t>
  </si>
  <si>
    <t>23/11/2021</t>
  </si>
  <si>
    <t>IMPEGNO DI SPESA PER ACQUISTO FIORI COMMEMORAZIONE 4 NOVEMBRE</t>
  </si>
  <si>
    <t>Z8633890E1</t>
  </si>
  <si>
    <t>IL GIARDINO SNC DI PICCATO S. E CANAL BRUNET L. M.</t>
  </si>
  <si>
    <t>05747540010</t>
  </si>
  <si>
    <t>10/11/2021</t>
  </si>
  <si>
    <t>48</t>
  </si>
  <si>
    <t>Z9833C22A0</t>
  </si>
  <si>
    <t>Maus srl</t>
  </si>
  <si>
    <t>09931640016</t>
  </si>
  <si>
    <t>17/12/2021</t>
  </si>
  <si>
    <t>06/12/2021</t>
  </si>
  <si>
    <t>11/11/2021</t>
  </si>
  <si>
    <t>25</t>
  </si>
  <si>
    <t>Video Documentario "Plaisentif, il formaggio delle viole"</t>
  </si>
  <si>
    <t>ZAD33C9B00</t>
  </si>
  <si>
    <t>10/12/2021</t>
  </si>
  <si>
    <t>601/21</t>
  </si>
  <si>
    <t>IMPEGNO DI SPESA PER RIPARAZIONE CALDAIA PUNTO MUSEO</t>
  </si>
  <si>
    <t>Z3A33C3569</t>
  </si>
  <si>
    <t>16/11/2021</t>
  </si>
  <si>
    <t>08/12/2021</t>
  </si>
  <si>
    <t>FPA 9/21</t>
  </si>
  <si>
    <t>AFFIDAMENTO INCARICO PROFESSIONALE SERVIZI DI ARCHITETTURA E INGEGNERIA PER LA REALIZZAZIONE DI DEPOSITO ATTREZZI PRESSO IL MAGAZZINO COMUNALE.</t>
  </si>
  <si>
    <t>Z2D32160AA</t>
  </si>
  <si>
    <t>6/00054812</t>
  </si>
  <si>
    <t>Z5A261FB15</t>
  </si>
  <si>
    <t>PSA S.R.L.</t>
  </si>
  <si>
    <t>09632490018</t>
  </si>
  <si>
    <t>012140044531</t>
  </si>
  <si>
    <t>02/12/2021</t>
  </si>
  <si>
    <t>16/12/2021</t>
  </si>
  <si>
    <t>012140044532</t>
  </si>
  <si>
    <t>012140044534</t>
  </si>
  <si>
    <t>62/L</t>
  </si>
  <si>
    <t>FORNITURA LIBRI PER BIBLIOTECA</t>
  </si>
  <si>
    <t>ZF533C2233</t>
  </si>
  <si>
    <t>MABERT S.A.S. di MILENA BERTOTTO &amp; C..</t>
  </si>
  <si>
    <t>07990950011</t>
  </si>
  <si>
    <t>85000280017</t>
  </si>
  <si>
    <t>FATTPA 16_21</t>
  </si>
  <si>
    <t>21/11/2021</t>
  </si>
  <si>
    <t>LAVORI DI REALIZZAZIONE IMPIANTO SMALTIMENTO REFLUI ALPEGGIO PIAN DELL'ALPE - IMPEGNO DI SPESA PRESTAZIONI PROFESSIONALI</t>
  </si>
  <si>
    <t>ZF933ECABE</t>
  </si>
  <si>
    <t>21/12/2021</t>
  </si>
  <si>
    <t>57/P</t>
  </si>
  <si>
    <t>FATTURA P.A.</t>
  </si>
  <si>
    <t>Z45334E0D1</t>
  </si>
  <si>
    <t>EDIL MATERIALI s.a.s. di Vecchiato Fabrizio &amp; C.</t>
  </si>
  <si>
    <t>06574820012</t>
  </si>
  <si>
    <t>191</t>
  </si>
  <si>
    <t>8912810B7A</t>
  </si>
  <si>
    <t>ASFALTI SAVIGLIANO SRL</t>
  </si>
  <si>
    <t>00581570041</t>
  </si>
  <si>
    <t>2100021473-PA</t>
  </si>
  <si>
    <t>12/11/2021</t>
  </si>
  <si>
    <t>Bolletta Servizio Idrico relativa al periodo 01/07/2021 - 24/10/2021</t>
  </si>
  <si>
    <t>12/12/2021</t>
  </si>
  <si>
    <t>24/11/2021</t>
  </si>
  <si>
    <t>DETERMINA N. 60 DEL 30/04/2021
AFFIDAMENTO DELLA GESTIONE DELL'UFFICIO DI INFORMAZIONE E DI ACCOGLIENZA TURISTICA DEL COMUNE DI USSEAUX ALLA PRO LOCO 5 BORGATE DI USSEAUX PER L'ANNO 2021
SECONDA TRA NCHE (SALDO)
IMPEGNO DI SPESA</t>
  </si>
  <si>
    <t>24/12/2021</t>
  </si>
  <si>
    <t>17</t>
  </si>
  <si>
    <t>DETERMINA A CONTRARRE E AFFIDAMENTO DIRETTO LAVORI DI MANUTENZIONE STRAORDINARIA LAVATOIO E PASSERELLA IN BORGATA POURRIERES AI SENSI DELL'ART. 36 COMMA 2 LETTERA a) Decreto legislativo 18 aprile 2016, n. 50 e s.m.i.</t>
  </si>
  <si>
    <t>Z0F33A38B9</t>
  </si>
  <si>
    <t>NORD SCAVI SNC di CHALLIER M&amp;C</t>
  </si>
  <si>
    <t>06495450014</t>
  </si>
  <si>
    <t>18</t>
  </si>
  <si>
    <t>LAVORI LAUX</t>
  </si>
  <si>
    <t>ZF533C719E</t>
  </si>
  <si>
    <t>29/11/2021</t>
  </si>
  <si>
    <t>ALLESTIMENTO MOSTRA</t>
  </si>
  <si>
    <t>ZFA34132BF</t>
  </si>
  <si>
    <t>PONS MASSIMILIANO</t>
  </si>
  <si>
    <t>11368680010</t>
  </si>
  <si>
    <t>PNSMSM69H23G674V</t>
  </si>
  <si>
    <t>29/12/2021</t>
  </si>
  <si>
    <t>2100022256-PA</t>
  </si>
  <si>
    <t>26/11/2021</t>
  </si>
  <si>
    <t>Bolletta Servizio Idrico relativa al periodo 07/05/2021 - 31/10/2021</t>
  </si>
  <si>
    <t>26/12/2021</t>
  </si>
  <si>
    <t>2100022257-PA</t>
  </si>
  <si>
    <t>Bolletta Servizio Idrico relativa al periodo 27/04/2021 - 23/11/2021</t>
  </si>
  <si>
    <t>2100022258-PA</t>
  </si>
  <si>
    <t>Bolletta Servizio Idrico relativa al periodo 27/04/2021 - 31/10/2021</t>
  </si>
  <si>
    <t>2100022259-PA</t>
  </si>
  <si>
    <t>Bolletta Servizio Idrico relativa al periodo 17/06/2021 - 23/11/2021</t>
  </si>
  <si>
    <t>73/PA</t>
  </si>
  <si>
    <t>Parcella saldo anno 2021</t>
  </si>
  <si>
    <t>23/12/2021</t>
  </si>
  <si>
    <t>SERVIZI DI ARCHITETTURA E INGEGNERIA PER REDAZIONE PROGETTO ESECUTIVO "IMPIANTO MULTISPORT " A POURRIERES - saldo</t>
  </si>
  <si>
    <t>Z042ED327E</t>
  </si>
  <si>
    <t>CHIAPPERO PAOLO</t>
  </si>
  <si>
    <t>11136980015</t>
  </si>
  <si>
    <t>CHPPLA66C26G674K</t>
  </si>
  <si>
    <t>701</t>
  </si>
  <si>
    <t>IMPEGNO DI SPESA PER ACQUISTO GEL LAVAMANI IN DISPENSER</t>
  </si>
  <si>
    <t>Z8E341CFED</t>
  </si>
  <si>
    <t>NEW INK SNC</t>
  </si>
  <si>
    <t>11958530013</t>
  </si>
  <si>
    <t>31/12/2021</t>
  </si>
  <si>
    <t>012140044533</t>
  </si>
  <si>
    <t>COMPENSO REVISORE SECONDO SEMESTRE 2021.</t>
  </si>
  <si>
    <t>Z3B326DA96</t>
  </si>
  <si>
    <t>RUOCCO PATRIZIA</t>
  </si>
  <si>
    <t>01898210032</t>
  </si>
  <si>
    <t>RCCPRZ71L46F952K</t>
  </si>
  <si>
    <t>01/01/2022</t>
  </si>
  <si>
    <t>121230214</t>
  </si>
  <si>
    <t>03/01/2022</t>
  </si>
  <si>
    <t>121230215</t>
  </si>
  <si>
    <t>1021309343</t>
  </si>
  <si>
    <t>05/01/2022</t>
  </si>
  <si>
    <t>SF00040851</t>
  </si>
  <si>
    <t>SF00042431</t>
  </si>
  <si>
    <t>43/PA</t>
  </si>
  <si>
    <t>z002ffcd83</t>
  </si>
  <si>
    <t>02/01/2022</t>
  </si>
  <si>
    <t>6/00054948</t>
  </si>
  <si>
    <t>IMPEGNO DI SPESA PER CANONE BANDA INTERNET E HOT SPOT WiFi -  PERIODO 01.08.2019-31.07.2022</t>
  </si>
  <si>
    <t>Z6F2A35594</t>
  </si>
  <si>
    <t>001131/2021/1</t>
  </si>
  <si>
    <t>MANIFESTAZIONE INSTALLARTE</t>
  </si>
  <si>
    <t>ZD1341102A</t>
  </si>
  <si>
    <t>06/01/2022</t>
  </si>
  <si>
    <t>10/E</t>
  </si>
  <si>
    <t>SERVIZIO TRASPORTO SCUOLABUS ANNO SCOLASTICO 2021-22 -- NOVEMBRE</t>
  </si>
  <si>
    <t>04/01/2022</t>
  </si>
  <si>
    <t>15/12/2021</t>
  </si>
  <si>
    <t>Z26338F481</t>
  </si>
  <si>
    <t>ABATE DAGA MELISSA</t>
  </si>
  <si>
    <t>12329980010</t>
  </si>
  <si>
    <t>BTDMSS95M49G674S</t>
  </si>
  <si>
    <t>09/01/2022</t>
  </si>
  <si>
    <t>Z9132C5D21</t>
  </si>
  <si>
    <t>Z8E32C5B57</t>
  </si>
  <si>
    <t>ZE4322FFB4</t>
  </si>
  <si>
    <t>TOTALI FATTURE:</t>
  </si>
  <si>
    <t>IND. TEMPESTIVITA' FATTURE:</t>
  </si>
  <si>
    <t>Tempestività dei Pagamenti - Elenco Mandati senza Fatture - Periodo 01/01/2021 - 31/12/2021</t>
  </si>
  <si>
    <t>GALATI LUCIA</t>
  </si>
  <si>
    <t>Pagamento Fatt. n. 1 del 21/12/2020 - SOSTEGNO ALLE FAMIGLIE - CONTRIBUTO PER L'ABBONAMENTO BUS PER LA SCUOLA SECONDARIA DI SECONDO GRADO - IMPEGNO DI SPESA.</t>
  </si>
  <si>
    <t>PEYROT VALTER</t>
  </si>
  <si>
    <t>Pagamento Fatt. n. 1 del 28/12/2020 - IMPEGNO PER SPESE SOSTENUTE DAL MANSIA DI USSEAUX PER PICCOLE MANUTENZIONI DELLA BORGATA.</t>
  </si>
  <si>
    <t>CONSORZIO ACEA PINEROLESE</t>
  </si>
  <si>
    <t>Contributo Spese di Funzionamento ATO R anno 2020 FT. 24/2020</t>
  </si>
  <si>
    <t>CHALLIER MAURIZIO</t>
  </si>
  <si>
    <t>Pagamento Fatt. n. 1 del 30/12/2020 - IMPEGNO PER SPESE SOSTENUTE DAL MANSIA FRAZIONE POURRIERES PER PICCOLE MANUTENZIONI DELLA BORGATA.</t>
  </si>
  <si>
    <t>UNIONE MONTANA VALLI CHISONE E GERMANASCA</t>
  </si>
  <si>
    <t>Pagamento Fatt. n. 12 del 31/12/2020 - LIQUIDAZIONE PASS G.M. DIC 2020 E TIROCINIO P.C. DIC 2020 - RICHIESTA PROT. 3021 DEL 14.12.2020.</t>
  </si>
  <si>
    <t>CHARRIER NADIA</t>
  </si>
  <si>
    <t>Pagamento Fatt. n. 2 del 30/12/2020 - SOSTEGNO ALLE FAMIGLIE - CONTRIBUTO PER L'ABBONAMENTO BUS PER LA SCUOLA SECONDARIA DI SECONDO GRADO - IMPEGNO DI SPESA.</t>
  </si>
  <si>
    <t>FERRETTI ANDREA</t>
  </si>
  <si>
    <t>INDENNITA' SINDACO</t>
  </si>
  <si>
    <t>MAGIC FOREST s.r.l.</t>
  </si>
  <si>
    <t>contributo a fondo perduto di cui al fondo nazionale aree interne per il sostegno alle attivita economiche artigianali e commerciali di cui al DPCM 24 settembre 2020 e DGC n. 48/2020</t>
  </si>
  <si>
    <t>CAPITANI MARINA</t>
  </si>
  <si>
    <t>TRATTORIA EDELWEISS</t>
  </si>
  <si>
    <t>RIFUGIO PIAN DELL'ALPE</t>
  </si>
  <si>
    <t>OSELLA &amp; BOURLOT S.N.C. di Osella Claudio &amp; C.</t>
  </si>
  <si>
    <t>LE BLANC BOUQUET</t>
  </si>
  <si>
    <t>DEMA SABRINA</t>
  </si>
  <si>
    <t>TRATTORIA "LA PLACETTE" DI BLANC ELISA</t>
  </si>
  <si>
    <t>LAGO DEL LAUX s.n.c</t>
  </si>
  <si>
    <t>emergenza coronavirus - azioni in favore della tenuta socio-economica del territorio - bando per l'erogazione di contributi a fondo perduto a favore delle attivita economiche di cui alla D.G.C. n. 45/</t>
  </si>
  <si>
    <t>AZIENDA AGRICOLA CAIRUS ALEX</t>
  </si>
  <si>
    <t>AZIENDA AGRICOLA CANTON MARIO</t>
  </si>
  <si>
    <t>EMERGENZA CORONAVIRUS - AZIONI IN FAVORE DELLA TENUTA SOCIO-ECONOMICA DEL TERRITORIO - BANDO PER L'EROGAZIONE DI CONTRIBUTI A FONDO PERDUTO A FAVORE DELLE ATTIVITA' ECONOMICHE DI CUI ALLA D.G.C. n. 45</t>
  </si>
  <si>
    <t>AZ. AGRIT.MASSEL ENRICO "FATTORIA PIAN DELL'ALPE"</t>
  </si>
  <si>
    <t>REGIONE PIEMONTE-TESORERIA</t>
  </si>
  <si>
    <t>IRAP AMMINISTRATORI MESE DI (versato con modello F24 EP on-line)</t>
  </si>
  <si>
    <t>IRAP SEGRETERIA E CONVENZIONI MESE DI - MESE DI GENNAIO (versato con modello F24 EP on-line)</t>
  </si>
  <si>
    <t>IRAP SERVIZI TECNICI MESE DI - MESE DI GENNAIO (versato con modello F24 EP on-line)</t>
  </si>
  <si>
    <t>Pagamento Fatt. n. 42 del 13/01/2021 - SMALTIMENTO RIFIUTI SPESE FUNZIONAMENTO 2020 NT.42AB.2021</t>
  </si>
  <si>
    <t>ALLEANZA NELLE ALPI - GEMEINDENETZWERK GESCHAFTSSTELLE</t>
  </si>
  <si>
    <t>Pagamento Fatt. n. 3 del 21/01/2021 - IMPEGNO DI SPESA PER QUOTE ADESIONE ANNO 2021.</t>
  </si>
  <si>
    <t>ASPROFLOR</t>
  </si>
  <si>
    <t>Pagamento Fatt. n. 6 del 21/01/2021 - IMPEGNO DI SPESA PER QUOTE ADESIONE ANNO 2021.</t>
  </si>
  <si>
    <t>ASSOCIAZIONE ESPACI OCCITAN</t>
  </si>
  <si>
    <t>Pagamento Fatt. n. 4 del 21/01/2020 - IMPEGNO DI SPESA PER QUOTE ADESIONE ANNO 2021.</t>
  </si>
  <si>
    <t>ASSOCIAZIONE NAZIONALE PICCOLI COMUNI D'ITALIA</t>
  </si>
  <si>
    <t>Pagamento Fatt. n. 7 del 21/01/2021 - IMPEGNO DI SPESA PER QUOTE ADESIONE ANNO 2021.</t>
  </si>
  <si>
    <t>I BORGHI PIU' BELLI D'ITALIA</t>
  </si>
  <si>
    <t>Pagamento Fatt. n. 2 del 21/01/2021 - IMPEGNO DI SPESA PER QUOTE ADESIONE ANNO 2021.</t>
  </si>
  <si>
    <t>ICA SRL R.V.D.</t>
  </si>
  <si>
    <t>Pagamento Fatt. n. 8 del 21/01/2021 - IMPEGNO DI SPESA PER QUOTE ADESIONE ANNO 2021.</t>
  </si>
  <si>
    <t>RE.CO.SOL Rete del Comuni So- lidali</t>
  </si>
  <si>
    <t>Pagamento Fatt. n. 1 del 21/01/2021 - IMPEGNO DI SPESA PER QUOTE ADESIONE ANNO 2021.</t>
  </si>
  <si>
    <t>TURISMO TORINO E PROVINCIA - AGENZI ACC. E PROM TURIST</t>
  </si>
  <si>
    <t>Pagamento Fatt. n. 5 del 21/01/2021 - IMPEGNO DI SPESA PER QUOTE ADESIONE ANNO 2021.</t>
  </si>
  <si>
    <t>Pagamento Fatt. n. 12 del 24/01/2021 - SMALTIMENTO RIFIUTI DICEMBRE 2020 (N. SPI21VE-00042 del 15/01/2021)</t>
  </si>
  <si>
    <t>29/01/2021</t>
  </si>
  <si>
    <t>SERVIZIO TESORERIA 2021</t>
  </si>
  <si>
    <t>ROL ASSICURAZIONI   S.A.S</t>
  </si>
  <si>
    <t>Pagamento Fatt. n. 1 del 01/02/2021 - IMPEGNO DI SPESA ASSICURAZIONE  ZURICH - POLIZZA N. 178A4219</t>
  </si>
  <si>
    <t>Z9830658EC</t>
  </si>
  <si>
    <t>Pagamento Fatt. n. 13 del 04/02/2021 - SMALTIMENTO RIFIUTI DICEMBRE 2020 (N. SPI21VE-00042 del 15/01/2021) SALDO</t>
  </si>
  <si>
    <t>REGIONE PIEMONTE BOLLI AUTO</t>
  </si>
  <si>
    <t>Pagamento Fatt. n. 1 del 08/02/2021 - TASSA DI CIRCOLAZIONE UNIMOG TARGA AT954AT</t>
  </si>
  <si>
    <t>COMMISSIONI INCASSO SPESE TASSA DI CIRCOLAZIONE</t>
  </si>
  <si>
    <t>Pagamento Fatt. n. 1 del 11/02/2021 - RIMBORSO BUONI SPESA PER SOSTEGNO DEL REDDITO DELLE FAMIGLIE IN DIFFICOLTA' ECONOMICA PER L'ACQUISTO DI BENI ALIMENTARI E DI PRIMA NECESSITA' PRESSO LE LOCALI ATTIVITA' COMMERCIALI - EMERGENZA COVID-19 - D.G.C. n</t>
  </si>
  <si>
    <t>RIFUGIO LAGO DELLE RANE</t>
  </si>
  <si>
    <t>CANTON ETTORE</t>
  </si>
  <si>
    <t>IRAP SEGRETERIA E CONVENZIONI MESE DI - MESE DI FEBBRAIO (versato con modello F24 EP on-line)</t>
  </si>
  <si>
    <t>IRAP SERVIZI TECNICI MESE DI - MESE DI FEBBRAIO (versato con modello F24 EP on-line)</t>
  </si>
  <si>
    <t>Pagamento Fatt. n. 1 del 02/03/2021 - IMPEGNO DI SPESA PER QUOTA ADESIONE ANPCI PER ANNI 2018 - 2019 - 2020</t>
  </si>
  <si>
    <t>Pagamento Fatt. n. 1 del 04/03/2021 - RIMBORSO BUONI SPESA MESE DI FEBBRAIO</t>
  </si>
  <si>
    <t>Pagamento Fatt. n. 1 del 07/03/2021 - SMALTIMENTO RIFIUTI GENNAIO 2021 NOTA N. SPI21VE-00107 del 22/02/2021</t>
  </si>
  <si>
    <t>IRAP SEGRETERIA E CONVENZIONI MESE DI - MESE DI MARZO (versato con modello F24 EP on-line)</t>
  </si>
  <si>
    <t>IRAP (versato con modello F24 EP on-line)</t>
  </si>
  <si>
    <t>IRAP [Ex.Imp. 2019/12] (Somma Impegnate nell'Esercizio 2019 da riscrivere nell'Esercizio 2020) (versato con modello F24 EP on-line)</t>
  </si>
  <si>
    <t>IRAP SERVIZI TECNICI MESE DI - MESE DI MARZO (versato con modello F24 EP on-line)</t>
  </si>
  <si>
    <t>IVA SPLIT SU FATTURE EMESSE SMAT - RIMBORSO MUTUI ANNO 2020</t>
  </si>
  <si>
    <t>Pagamento Fatt. n. 2 del 21/03/2021 - SMALTIMENTO RIFIUTI FEBBRAIO 2021 NOTA N. SPI21VE-00155 del 15/03/2021</t>
  </si>
  <si>
    <t>G.A.L ESCRTON E VALLI VALDESI</t>
  </si>
  <si>
    <t>Pagamento Fatt. n. 1 del 30/03/2021 - IMPEGNO  DI SPESA PER COFINANZIAMENTO PSR 2014-2020 CLLD LEADER ANNO 2021 (euro 0,90 per abitante).</t>
  </si>
  <si>
    <t>IDROGREEN S.R.L.</t>
  </si>
  <si>
    <t>Pagamento Fatt. n. 2 del 31/03/2021 - IMPEGNO DI SPESA RIMBORSO QUOTA PARTE COMUNE DI USSEAUX DEL CANONE DEMANIALE USO IDROELETTRICO CENTRALINA POURRIERES ANNO 2021</t>
  </si>
  <si>
    <t>Pagamento Fatt. n. 1 del 31/03/2021 - IMPEGNO DI SPESA RIMBORSO QUOTA PARTE COMUNE DI USSEAUX DEL CANONE DEMANIALE USO IDROELETTRICO CENTRALINA POURRIERES</t>
  </si>
  <si>
    <t>IRAP SEGRETERIA E CONVENZIONI MESE DI - MESE DI APRILE (versato con modello F24 EP on-line)</t>
  </si>
  <si>
    <t>IRAP SERVIZI TECNICI MESE DI - MESE DI APRILE (versato con modello F24 EP on-line)</t>
  </si>
  <si>
    <t>20/04/2021</t>
  </si>
  <si>
    <t>Pagamento Fatt. n. 1 del 19/03/2021 - COMMUNITY IN BLOOM - QUOTA ASSOCIATIVA ISCRIZIONE CONCORSO.</t>
  </si>
  <si>
    <t>Pagamento Fatt. n. 1 del 07/04/2021 - IMPEGNO PER COPERTURA/RIMBORSO BUONI SPESA PER SOSTEGNO DEL REDDITO DELLE FAMIGLIE IN DIFFICOLTA' ECONOMICA PER L'ACQUISTO DI BENI ALIMENTARI E DI PRIMA NECESSITA' PRESSO LE LOCALI ATTIVITA' COMMERCIALI - EMERGEN</t>
  </si>
  <si>
    <t>SPESE TESORERIA</t>
  </si>
  <si>
    <t>Pagamento Fatt. n. 3 del 26/04/2021 - SMALTIMENTO RIFIUTI MARZO 2021 NOTA N. SPI21VE-00226 del 13/04/2021</t>
  </si>
  <si>
    <t>COMUNE DI FENESTRELLE</t>
  </si>
  <si>
    <t>Pagamento Fatt. n. 1 del 04/05/2021</t>
  </si>
  <si>
    <t>Pagamento Fatt. n. 2 del 04/05/2021 - RIPARTO SCUOLA MEDIA  FRA I COMUNI DI FENESTRELLE, USSEAUX, PRAGELATO PERIODO 01.09.2020-31.12.2020.</t>
  </si>
  <si>
    <t>Pagamento Fatt. n. 1 del 10/05/2021 - BUONI SPESA MESE DI APRILE</t>
  </si>
  <si>
    <t>Pagamento Fatt. n. 1 del 10/05/2021 - BUONI SPESA APRILE</t>
  </si>
  <si>
    <t>REGIONE PIEMONTE CANONI PER L' USO DELLE ACQUE PUBBLICHE</t>
  </si>
  <si>
    <t>Pagamento Fatt. n. 1 del 11/05/2021 - canone demaniale anno 2020/2021</t>
  </si>
  <si>
    <t>IRAP SEGRETERIA E CONVENZIONI MESE DI - MESE DI MAGGIO (versato con modello F24 EP on-line)</t>
  </si>
  <si>
    <t>IRAP SERVIZI TECNICI MESE DI - MESE DI MAGGIO (versato con modello F24 EP on-line)</t>
  </si>
  <si>
    <t>Pagamento Fatt. n. 4 del 16/05/2021 - SMALTIMENTO RIFIUTI APRILE 2021 NOTA N. SPI21VE-00284 del 12/05/2021</t>
  </si>
  <si>
    <t>ANAC AUTORITA' NAZIONALE ANTICORRUZIONE</t>
  </si>
  <si>
    <t>Pagamento Fatt. n. 1 del 17/05/2021 - MAV 4° TRIMESTRE 19</t>
  </si>
  <si>
    <t>GUIOT MIRELLA</t>
  </si>
  <si>
    <t>Pagamento Fatt. n. 1 del 25/05/2021 - IMPEGNO DI SPESA PER ATTIVAZIONE PROGETTO DI INCLUSIONE SOCIALE PER IL PERIODO 01/01/2021 AL 31/03/2021.</t>
  </si>
  <si>
    <t>TABACCHERIA CHIAVETTI MONICA</t>
  </si>
  <si>
    <t>Pagamento Fatt. n. 1 del 04/06/2021 - VALORI BOLLATI</t>
  </si>
  <si>
    <t>Pagamento Fatt. n. 1 del 07/06/2021 - rimborso buoni spesa maggio</t>
  </si>
  <si>
    <t>PAGAMENTO FATTURA 568.2020 DEL 14.12.2020</t>
  </si>
  <si>
    <t>IRAP SEGRETERIA E CONVENZIONI MESE DI - MESE DI GIUGNO (versato con modello F24 EP on-line)</t>
  </si>
  <si>
    <t>IRAP SERVIZI TECNICI MESE DI - MESE DI GIUGNO (versato con modello F24 EP on-line)</t>
  </si>
  <si>
    <t>SALLEN MARCO - MANSIA BG. LAUX</t>
  </si>
  <si>
    <t>Pagamento Fatt. n. 1 del 14/06/2021 - rimborso quota abbonamento gen-giu 2021</t>
  </si>
  <si>
    <t>Pagamento Fatt. n. 1 del 14/06/2021 - rimborso quote bus scuola secondaria gen-giu 2021</t>
  </si>
  <si>
    <t>Pagamento Fatt. n. 65 del 27/06/2021 - CONTRIBUTO SPESE FUNZIONAMENTO ATO-R ANNO 2021(0,05 PER 189 ABITANTI AL 31.12.2019).</t>
  </si>
  <si>
    <t>SCUOLA MALVA ARNALDI</t>
  </si>
  <si>
    <t>Pagamento Fatt. n. 1 del 27/06/2021 - ACCORDO DI PROGRAMMA QUOTA ANNO 2019</t>
  </si>
  <si>
    <t>Pagamento Fatt. n. 5 del 27/06/2021 - PROGETTO G.M. MAGGIO 2021.</t>
  </si>
  <si>
    <t>Pagamento Fatt. n. 5 del 27/06/2021 - SMALTIMENTO RIFIUTI MAGGIO 2021 - PAGAMENTO NOTA N. SPI21VE-00349 del 14/06/2021</t>
  </si>
  <si>
    <t>PAUTASSO PIERLUIGI</t>
  </si>
  <si>
    <t>Pagamento Fatt. n. 1 del 01/07/2021 - RIMBORSO SPESE SOSTENUTE PER DUPLICATI CHIAVI</t>
  </si>
  <si>
    <t>spese bancarie su mutui</t>
  </si>
  <si>
    <t>CASSA DEPOSITI E PRESTITI S.p.A</t>
  </si>
  <si>
    <t>RATA MUTUO GIUGNO 2021</t>
  </si>
  <si>
    <t>INTERESSI RATA MUTUO GIUGNO 2021</t>
  </si>
  <si>
    <t>MINISTERO DELL'ECONOMIA E DELLE FINANZE</t>
  </si>
  <si>
    <t>INTERESSEI RATA GIUGNO 2021</t>
  </si>
  <si>
    <t>INTERESSI RATA GIUGNO 2021</t>
  </si>
  <si>
    <t>IRAP SEGRETERIA E CONVENZIONI MESE DI - MESE DI LUGLIO (versato con modello F24 EP on-line)</t>
  </si>
  <si>
    <t>IRAP SERVIZI TECNICI MESE DI - MESE DI LUGLIO (versato con modello F24 EP on-line)</t>
  </si>
  <si>
    <t>IMPOSTA DI BOLLO SU PRODOTTI FINANZIARI                     IMPOSTA DI BOLLO SU D A 00418 DAL 01 04 2021 AL 30 06 2021  PER UN IMPONIBILE DI EURO 1 378 25 NDG 9 (CASSA)</t>
  </si>
  <si>
    <t>INVIO RENDICONT./CONTABILI TITOLI                           00418 000000099002 NR 0001 A  POSTALE NR 0000 A EURO 0 00   PER RENDICONTO ON LINE (CASSA)</t>
  </si>
  <si>
    <t>COMMISSIONE DI GEST. E AMMINISTR.                           00418 000000099002 (CASSA)</t>
  </si>
  <si>
    <t>UFFICIO IVA</t>
  </si>
  <si>
    <t>IVA A DEBITO II TRIMESTRE 2021</t>
  </si>
  <si>
    <t>Pagamento Fatt. n. 1 del 13/08/2021 - MAV 01030651452691046 - lavori di MIGLIORAMENTO E MESSA IN SICUREZZA 'STRADA COMUNALEDELL'INVERSO</t>
  </si>
  <si>
    <t>SMAPROGETTI</t>
  </si>
  <si>
    <t>Affidamento diretto incarico professionale per la redazione di variante semplificata finalizzata all’adeguamento del vigente PRGC per la realizzazione di un parcheggio pubblico in località Balboutet.</t>
  </si>
  <si>
    <t>IRAP SEGRETERIA E CONVENZIONI MESE DI - MESE DI AGOSTO (versato con modello F24 EP on-line)</t>
  </si>
  <si>
    <t>IRAP SERVIZI TECNICI MESE DI - MESE DI AGOSTO (versato con modello F24 EP on-line)</t>
  </si>
  <si>
    <t>Pagamento Fatt. n. 1 del 02/09/2021 - RIPARTO SCUOLA PRIMARIA E DELL'INFANZIA ANNO SCOLASTICO 2020/2021 PERIODO 01.01.2021-30.06.2021.</t>
  </si>
  <si>
    <t>Pagamento Fatt. n. 3 del 02/09/2021 - RIPARTO SPESE SCUOLA MEDIA ANNO SCOLASTICO 2020/2021 - PERIODO 01.01.2021-30.06.2021.</t>
  </si>
  <si>
    <t>Pagamento Fatt. n. 1 del 02/09/2021 - SERVIZI ASSOCIATI ANNO 2021. SVILUPPO SERVIZI SOCIALI.</t>
  </si>
  <si>
    <t>Pagamento Fatt. n. 1 del 02/09/2021 - SERVIZI ASSOCIATI ANNO 2021. PISCINA.</t>
  </si>
  <si>
    <t>Pagamento Fatt. n. 1 del 02/09/2021 - SERVIZI ASSOCIATI ANNO 2021. CANILE.</t>
  </si>
  <si>
    <t>Pagamento Fatt. n. 1 del 02/09/2021 - SERVIZI ASSOCIATI ANNO 2021. SERVIZI SOCIO ASSISTENZIALI.</t>
  </si>
  <si>
    <t>IRAP SEGRETERIA E CONVENZIONI MESE DI - MESE DI SETTEMBRE (versato con modello F24 EP on-line)</t>
  </si>
  <si>
    <t>IRAP SERVIZI TECNICI MESE DI - MESE DI SETTEMBRE (versato con modello F24 EP on-line)</t>
  </si>
  <si>
    <t>COMUNE DI PINEROLO -TESORERIA COMUNALE</t>
  </si>
  <si>
    <t>Pagamento Fatt. n. 1 del 12/09/2021 - ADESIONE AL SISTEMA BIBLIOTECARIO PINEROLESE  E PARTECIPAZIONE ALLA GESTIONE INFORMATICA ERASMONET - PAGAMENTO QUOTA ANNO 2021.</t>
  </si>
  <si>
    <t>Pagamento Fatt. n. 6 del 02/09/2021; n. 6 del 02/09/2021; n. 6 del 02/09/2021</t>
  </si>
  <si>
    <t>Pagamento Fatt. n. 6 del 02/09/2021; n. 6 del 02/09/2021</t>
  </si>
  <si>
    <t>Pagamento Fatt. n. 7 del 02/09/2021 - SMALTIMENTO RIFIUTI LUGLIO 2021 - N. SPI21VE-00498 del 10/08/2021.</t>
  </si>
  <si>
    <t>Pagamento Fatt. n. 6 del 02/09/2021 - SMALTIMENTO RIFIUTI GIUGNO 2021 - NOTA N. SPI21VE-00404 del 13/07/2021.</t>
  </si>
  <si>
    <t>FONDAZIONE CENTRO CULTURALE VALDESE</t>
  </si>
  <si>
    <t>Pagamento Fatt. n. 1 del 02/09/2021 - CONTRIBUTO A FAVORE DELLA FONDAZIONE CENTRO CULTURALE VALDESE PER LA VII EDIZIONE DEL FESTIVAL LETTERARIO "SCRITTO MISTO"</t>
  </si>
  <si>
    <t>CIRCOLO LEGAMBIENTE PINEROLO APS</t>
  </si>
  <si>
    <t>Pagamento Fatt. n. 1 del 20/09/2021 - CONTRIBUTO PER EVENTO MERENDAMBIENTE  - INCONTRO SUGLI EFFETTI DEL CAMBIAMENTO CLIMATICO IN MONTAGNA</t>
  </si>
  <si>
    <t>GOUCHON FLAVIO</t>
  </si>
  <si>
    <t>Pagamento Fatt. n. 1 del 15/09/2021 - contributo abbonamento gennaio - giugno 2021</t>
  </si>
  <si>
    <t>IVA SPLIT SU FATTURE EMESSE SMAT - RIMBORSO MUTUI ANNO 2021</t>
  </si>
  <si>
    <t>Pagamento Fatt. n. 8 del 26/09/2021 - SMALTIMENTO RIFIUTI AGOSTO 2021 - N. N. SPI21VE-00548 del 13/09/2021</t>
  </si>
  <si>
    <t>Pagamento Fatt. n. 1 del 27/09/2021 - TASSA DI CIRCOLAZIONE SCUOLABUS ANNO 2021/2022 TARGA EB898WE SCADENZA AGOSTO 2022.</t>
  </si>
  <si>
    <t>CHALLIER DEBORA</t>
  </si>
  <si>
    <t>Pagamento Fatt. n. 1 del 01/10/2021 - RIMBORSO ABBONAMENTO 2021/2022 ANNUALE</t>
  </si>
  <si>
    <t>ASSOCIAZIONE NAZIONALE ALPINI PROTEZIONE CIVILE</t>
  </si>
  <si>
    <t>Pagamento Fatt. n. 1 del 05/10/2021 - IMPEGNO DI SPESA PER LA RASSEGNA ZOOTECNICA "FIERA DI BALBOUTET"</t>
  </si>
  <si>
    <t>CASTELLANO GIACOMO VETERINARIO</t>
  </si>
  <si>
    <t>Pagamento Fatt. n. 1 del 04/10/2021 - ASSISTENZA FIERA DI BALBOUTET</t>
  </si>
  <si>
    <t>Z5C32CE2E5</t>
  </si>
  <si>
    <t>Pagamento Fatt. n. 7 del 09/10/2021 - PASS SETTEMBRE 2021.</t>
  </si>
  <si>
    <t>CROCE VERDE</t>
  </si>
  <si>
    <t>Pagamento Fatt. n. 1 del 12/10/2021 - rimborso per assistenza manifestazione</t>
  </si>
  <si>
    <t>CONSORZIO PINEROLESE E VALLI</t>
  </si>
  <si>
    <t>CONTRIBUTO A SOSTEGNO DELLE ATTIVITA? DI PROMOZIONE TURISTICA DEL "CONSORZIO PINEROLESE E VALLI" - IMPEGNO DI SPESA</t>
  </si>
  <si>
    <t>IRAP SEGRETERIA E CONVENZIONI MESE DI - MESE DI OTTOBRE (versato con modello F24 EP on-line)</t>
  </si>
  <si>
    <t>IRAP SERVIZI TECNICI MESE DI - MESE DI OTTOBRE (versato con modello F24 EP on-line)</t>
  </si>
  <si>
    <t>Pagamento Fatt. n. 1 del 15/10/2021 - TASSA AUTOMOBILISTICA TARGA BY836KW SC 09-2022</t>
  </si>
  <si>
    <t>Pagamento Fatt. n. 1 del 15/10/2021 - CONGUAGLIO SERVIZI IGIENE AMBIENTALE - N. SPI21VE-00452 del 09/08/2021</t>
  </si>
  <si>
    <t>ARAN - AGENZIA PER LA RAPPRESENTANZA NEGOZIALE DELLE PA</t>
  </si>
  <si>
    <t>Pagamento Fatt. n. 1 del 20/10/2021 - pago-pa</t>
  </si>
  <si>
    <t>25/10/2021</t>
  </si>
  <si>
    <t>MAG  SpA</t>
  </si>
  <si>
    <t>Pagamento Fatt. n. 8 del 18/10/2021 - POLIZZA RC/FURTO SCUOLABUS</t>
  </si>
  <si>
    <t>Z0A3342650</t>
  </si>
  <si>
    <t>Pagamento Fatt. n. 5 del 18/10/2021 - POLIZZA ADR KM</t>
  </si>
  <si>
    <t>Pagamento Fatt. n. 6 del 18/10/2021 - POLIZZA RCT/O</t>
  </si>
  <si>
    <t>Z4A33426E5</t>
  </si>
  <si>
    <t>Pagamento Fatt. n. 7 del 18/10/2021 - POLIZZA RC PATRIMONIALE</t>
  </si>
  <si>
    <t>Z16334269B</t>
  </si>
  <si>
    <t>Pagamento Fatt. n. 1 del 18/10/2021 - POLIZZE INC FUR ELET</t>
  </si>
  <si>
    <t>Pagamento Fatt. n. 2 del 18/10/2021 - POLIZZA INFORTUNI</t>
  </si>
  <si>
    <t>Pagamento Fatt. n. 4 del 18/10/2021 - POLIZZE AUTO</t>
  </si>
  <si>
    <t>Pagamento Fatt. n. 3 del 18/10/2021 - POLIZZA UNIMOG RC</t>
  </si>
  <si>
    <t>IVA A DEBITO III TRIMESTRE 2021</t>
  </si>
  <si>
    <t>CONI Comitato Regionale PIEMONTE</t>
  </si>
  <si>
    <t>Pagamento Fatt. n. 1 del 28/10/2021 - PARERE CONI Nuovo impianto sportivo "complementare" in località Pourrieres</t>
  </si>
  <si>
    <t>Z4833A8DB3</t>
  </si>
  <si>
    <t>Pagamento Fatt. n. 8 del 31/10/2021 - PASS OTTOBRE 2021 (G.M. € 350,00 P.C. € 300,00)</t>
  </si>
  <si>
    <t>AGENZIA DELLE ENTRATE-RISCOSSIONE</t>
  </si>
  <si>
    <t>Pagamento Fatt. n. 1 del 01/11/2021 - RIMBORSO ALL'AGENZIA DELLE ENTRATE DELLE SPESE DI NOTIFICA EX ART. 4 C. 8 D.L. 41/2021 SU PARTITE ANNULLATE AI SENSI DELL'ART. 4 C. 1 DEL D.L. 119/2018.</t>
  </si>
  <si>
    <t>AMICI DEL MULINO CANTON DI USSEAUX</t>
  </si>
  <si>
    <t>Pagamento Fatt. n. 1 del 31/10/2021 - CONTRIBUTO A FAVORE DELLA ASSOCIAZIONE "AMICI DEL MULINO CANTON DI USSEAUX" - IMPEGNO DI SPESA</t>
  </si>
  <si>
    <t>Pagamento Fatt. n. 9 del 04/11/2021 - SMALTIMENTO RIFIUTI SETTEMBRE 2021 - N. SPI21VE-00603 del 28/10/2021</t>
  </si>
  <si>
    <t>SPESE BANCARIE 2021</t>
  </si>
  <si>
    <t>IRAP SEGRETERIA E CONVENZIONI MESE DI - MESE DI NOVEMBRE (versato con modello F24 EP on-line)</t>
  </si>
  <si>
    <t>IRAP SERVIZI TECNICI MESE DI - MESE DI NOVEMBRE (versato con modello F24 EP on-line)</t>
  </si>
  <si>
    <t>Pagamento Fatt. n. 1 del 22/11/2021 - TASSA AUTOMOBILISTICA TARGA DT159CR SC 10/2022</t>
  </si>
  <si>
    <t>Pagamento Fatt. n. 1 del 25/11/2021 - integrazione polizza RC Patrimoniale</t>
  </si>
  <si>
    <t>COMMISSIONI INCASSO C-BILL SPORTELLO 5 COMMISSIONI INCASSO C-BILL SPORTELLO (CASSA)</t>
  </si>
  <si>
    <t>INAIL</t>
  </si>
  <si>
    <t>Pagamento Fatt. n. 1 del 29/11/2021 - AVVISO PAGO PA</t>
  </si>
  <si>
    <t>Pagamento Fatt. n. 2 del 01/12/2021 - ACCORDO QUADRO ANNI 2020 E 2021.</t>
  </si>
  <si>
    <t>Pagamento Fatt. n. 1 del 01/12/2021 - CONTRIBUTO A FAVORE DELLA PRO LOCO 5 BORGATE DI USSEAUX ANNO 2021</t>
  </si>
  <si>
    <t>"CI SONO ANCH'IO ETS ODV"</t>
  </si>
  <si>
    <t>Pagamento Fatt. n. 1 del 01/12/2021 - CONTRIBUTO A FAVORE DELL'ASSOCIAZIONE "CI SONO ANCH'IOETS-ODV" A SOSTEGNO DEL PROGETTO E DELL'INIZIATIVA "4000MT SOPRAILCIELO" 2021.</t>
  </si>
  <si>
    <t>SOCCORSO ALPINO E SPELEOLOGICO PIEMONTESE - XXIII DELEGAZIONE VALLI PINEROLESI</t>
  </si>
  <si>
    <t>Pagamento Fatt. n. 1 del 01/12/2021 - CONTRIBUTO A FAVORE DELLA XXXIII DELEGAZIONE VALLI PINEROLESI DEL SOCCORSO ALPINO E SPELEOLOGICO PIEMONTESE 2021.</t>
  </si>
  <si>
    <t>Pagamento Fatt. n. 1 del 07/12/2021 - rimborso abbonamento 09/2021 al 12/2021</t>
  </si>
  <si>
    <t>Pagamento Fatt. n. 11 del 06/12/2021 - PASS NOVEMBRE 2021 C,P. € 300,00 MENSILI</t>
  </si>
  <si>
    <t>Pagamento Fatt. n. 1 del 11/12/2021 - CONTRIBUTO A FAVORE DELLA ASSOCIAZIONE "PUBBLICA ASSISTENZA CROCE VERDE DI PEROSA ARGENTINA O.D.V."</t>
  </si>
  <si>
    <t>IRAP SEGRETERIA E CONVENZIONI MESE DI - MESE DI DICEMBRE (versato con modello F24 EP on-line)</t>
  </si>
  <si>
    <t>IRAP SERVIZI TECNICI MESE DI - MESE DI DICEMBRE (versato con modello F24 EP on-line)</t>
  </si>
  <si>
    <t>Pagamento Fatt. n. 10 del 14/12/2021 - SMALTIMENTO RIFIUTI OTTOBRE 2021 - N. SPI21VE-00650 del 15/11/2021</t>
  </si>
  <si>
    <t>Pagamento Fatt. n. 12 del 14/12/2021 - PROGETTI FORMATIVI E DI INCLUSIONE SOCIALE DICEMBRE 2021 P.C.</t>
  </si>
  <si>
    <t>Pagamento Fatt. n. 13 del 15/12/2021 - Contributo Spese di Funzionamento del Consorzio Acea Pinerolese per l’anno 2021</t>
  </si>
  <si>
    <t>Pagamento Fatt. n. 1 del 15/12/2021 - SPESE SOSTENUTE PER LA 1° SOTTOCOMMISSIONE ELETTORALE CIRCONDARIALE ANNO 2020.</t>
  </si>
  <si>
    <t>Pagamento Fatt. n. 1 del 16/12/2021 - SPESE SOSTENUTE mansia pourrieres</t>
  </si>
  <si>
    <t>FERRIANI RICCARDO</t>
  </si>
  <si>
    <t>Pagamento Fatt. n. 3 del 16/12/2021 - spese mansia fraisse</t>
  </si>
  <si>
    <t>Pagamento Fatt. n. 2 del 16/12/2021 - spese mansia laux</t>
  </si>
  <si>
    <t>CAPITANO ULTIMO - VOLONTARI PROTEZIONE CIVILE DEL PIEMONTE - O.D.V.</t>
  </si>
  <si>
    <t>Pagamento Fatt. n. 1 del 11/12/2021 - CONTRIBUTO A FAVORE DELLA ASSOCIAZIONE "CAPITANO ULTIMO VOLONTARI PROTEZIONE CIVILE PIEMONTE - O.D.V." - IMPEGNO DI SPESA.</t>
  </si>
  <si>
    <t>ISTITUTO COMPRENSIVO "GOUTHIER</t>
  </si>
  <si>
    <t>Pagamento Fatt. n. 1 del 14/12/2021 - IMPEGNO CONTRIBUTO ALLA SCUOLA DI FENESTRELLE PER IL PROGETTO "SCUOLA SENZA ZAINO" ANNO 2021.</t>
  </si>
  <si>
    <t>UNIONE MONTANA "COMUNI OLIMPICI - VIA LATTEA"</t>
  </si>
  <si>
    <t>Pagamento Fatt. n. 1 del 17/12/2021 - RIMBORSO ALL'UNIONE MONTANA COMUNI OLIMPICI VIA LATTTEA SPESA ESPLETAMENTO CONCORSO COLLABORATORE TECNICO.</t>
  </si>
  <si>
    <t>CANTON LUCIANA</t>
  </si>
  <si>
    <t>Pagamento Fatt. n. 1 del 17/12/2021 - UTILIZZO MULINO AI FINI TURISTICI - CONVENZIONE ANNO 2021</t>
  </si>
  <si>
    <t>20/12/2021</t>
  </si>
  <si>
    <t>ACCONTO IVA 2021</t>
  </si>
  <si>
    <t>UNCEM</t>
  </si>
  <si>
    <t>Pagamento Fatt. n. 1 del 21/12/2021 - uncem quota associativa 2021</t>
  </si>
  <si>
    <t>22/12/2021</t>
  </si>
  <si>
    <t>PAGAMENTO SPESE A CARICO ENTE (CASSA)</t>
  </si>
  <si>
    <t>SPESE 2021</t>
  </si>
  <si>
    <t>RATA MUTUO DICEMBRE 2021</t>
  </si>
  <si>
    <t>INTERESSI RATA MUTUO DICEMBRE 2021</t>
  </si>
  <si>
    <t>INTERESSI RATA DICEMBRE 2021</t>
  </si>
  <si>
    <t>INTERESSI RATA MUTUO 2021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</si>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</sst>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3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41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s="62" customFormat="1" ht="22.5" customHeight="1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52" t="s">
        <v>12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47" t="s">
        <v>55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6" t="s">
        <v>13</v>
      </c>
      <c r="AB4" s="253"/>
      <c r="AC4" s="253"/>
      <c r="AD4" s="253"/>
      <c r="AE4" s="253"/>
      <c r="AF4" s="253"/>
      <c r="AG4" s="257"/>
      <c r="AH4" s="32">
        <v>30</v>
      </c>
    </row>
    <row r="5" spans="1:34" s="15" customFormat="1" ht="22.5" customHeight="1">
      <c r="A5" s="247" t="s">
        <v>14</v>
      </c>
      <c r="B5" s="255"/>
      <c r="C5" s="248"/>
      <c r="D5" s="247" t="s">
        <v>15</v>
      </c>
      <c r="E5" s="255"/>
      <c r="F5" s="255"/>
      <c r="G5" s="255"/>
      <c r="H5" s="248"/>
      <c r="I5" s="247" t="s">
        <v>16</v>
      </c>
      <c r="J5" s="255"/>
      <c r="K5" s="248"/>
      <c r="L5" s="247" t="s">
        <v>1</v>
      </c>
      <c r="M5" s="255"/>
      <c r="N5" s="255"/>
      <c r="O5" s="247" t="s">
        <v>17</v>
      </c>
      <c r="P5" s="248"/>
      <c r="Q5" s="247" t="s">
        <v>18</v>
      </c>
      <c r="R5" s="255"/>
      <c r="S5" s="255"/>
      <c r="T5" s="248"/>
      <c r="U5" s="247" t="s">
        <v>19</v>
      </c>
      <c r="V5" s="255"/>
      <c r="W5" s="255"/>
      <c r="X5" s="58" t="s">
        <v>47</v>
      </c>
      <c r="Y5" s="247" t="s">
        <v>20</v>
      </c>
      <c r="Z5" s="248"/>
      <c r="AA5" s="249" t="s">
        <v>41</v>
      </c>
      <c r="AB5" s="250"/>
      <c r="AC5" s="250"/>
      <c r="AD5" s="250"/>
      <c r="AE5" s="250"/>
      <c r="AF5" s="250"/>
      <c r="AG5" s="250"/>
      <c r="AH5" s="25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41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4" t="s">
        <v>54</v>
      </c>
      <c r="B3" s="245"/>
      <c r="C3" s="245"/>
      <c r="D3" s="245"/>
      <c r="E3" s="245"/>
      <c r="F3" s="245"/>
      <c r="G3" s="245"/>
      <c r="H3" s="245"/>
      <c r="I3" s="245"/>
      <c r="J3" s="245"/>
      <c r="K3" s="260"/>
      <c r="L3" s="260"/>
      <c r="M3" s="260"/>
      <c r="N3" s="260"/>
      <c r="O3" s="260"/>
      <c r="P3" s="260"/>
      <c r="Q3" s="260"/>
      <c r="R3" s="261"/>
    </row>
    <row r="4" spans="1:18" ht="22.5" customHeight="1">
      <c r="A4" s="244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1"/>
    </row>
    <row r="5" spans="1:18" s="62" customFormat="1" ht="22.5" customHeight="1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62" t="s">
        <v>13</v>
      </c>
      <c r="L5" s="263"/>
      <c r="M5" s="263"/>
      <c r="N5" s="263"/>
      <c r="O5" s="263"/>
      <c r="P5" s="263"/>
      <c r="Q5" s="26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56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65" t="s">
        <v>112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49" t="s">
        <v>113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56"/>
      <c r="AE4" s="270"/>
      <c r="AF4" s="270"/>
      <c r="AG4" s="270"/>
      <c r="AH4" s="271"/>
      <c r="AI4" s="272"/>
    </row>
    <row r="5" spans="1:35" s="90" customFormat="1" ht="22.5" customHeight="1">
      <c r="A5" s="249" t="s">
        <v>14</v>
      </c>
      <c r="B5" s="273"/>
      <c r="C5" s="274"/>
      <c r="D5" s="249" t="s">
        <v>15</v>
      </c>
      <c r="E5" s="273"/>
      <c r="F5" s="273"/>
      <c r="G5" s="273"/>
      <c r="H5" s="273"/>
      <c r="I5" s="273"/>
      <c r="J5" s="273"/>
      <c r="K5" s="274"/>
      <c r="L5" s="249" t="s">
        <v>16</v>
      </c>
      <c r="M5" s="273"/>
      <c r="N5" s="274"/>
      <c r="O5" s="249" t="s">
        <v>1</v>
      </c>
      <c r="P5" s="273"/>
      <c r="Q5" s="273"/>
      <c r="R5" s="249" t="s">
        <v>17</v>
      </c>
      <c r="S5" s="274"/>
      <c r="T5" s="249" t="s">
        <v>18</v>
      </c>
      <c r="U5" s="273"/>
      <c r="V5" s="273"/>
      <c r="W5" s="274"/>
      <c r="X5" s="249" t="s">
        <v>19</v>
      </c>
      <c r="Y5" s="273"/>
      <c r="Z5" s="273"/>
      <c r="AA5" s="103" t="s">
        <v>47</v>
      </c>
      <c r="AB5" s="249" t="s">
        <v>20</v>
      </c>
      <c r="AC5" s="274"/>
      <c r="AD5" s="249" t="s">
        <v>62</v>
      </c>
      <c r="AE5" s="277"/>
      <c r="AF5" s="277"/>
      <c r="AG5" s="277"/>
      <c r="AH5" s="277"/>
      <c r="AI5" s="272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75"/>
      <c r="AK6" s="276"/>
      <c r="AL6" s="276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368</v>
      </c>
      <c r="C8" s="109" t="s">
        <v>114</v>
      </c>
      <c r="D8" s="208" t="s">
        <v>115</v>
      </c>
      <c r="E8" s="109" t="s">
        <v>116</v>
      </c>
      <c r="F8" s="209" t="s">
        <v>117</v>
      </c>
      <c r="G8" s="112">
        <v>306.53</v>
      </c>
      <c r="H8" s="112">
        <v>55.28</v>
      </c>
      <c r="I8" s="107" t="s">
        <v>118</v>
      </c>
      <c r="J8" s="112">
        <f aca="true" t="shared" si="0" ref="J8:J71">IF(I8="SI",G8-H8,G8)</f>
        <v>251.24999999999997</v>
      </c>
      <c r="K8" s="210" t="s">
        <v>119</v>
      </c>
      <c r="L8" s="108">
        <v>2020</v>
      </c>
      <c r="M8" s="108">
        <v>3129</v>
      </c>
      <c r="N8" s="109" t="s">
        <v>114</v>
      </c>
      <c r="O8" s="111" t="s">
        <v>120</v>
      </c>
      <c r="P8" s="109" t="s">
        <v>121</v>
      </c>
      <c r="Q8" s="109" t="s">
        <v>121</v>
      </c>
      <c r="R8" s="108">
        <v>1</v>
      </c>
      <c r="S8" s="111" t="s">
        <v>122</v>
      </c>
      <c r="T8" s="108">
        <v>1010204</v>
      </c>
      <c r="U8" s="108">
        <v>150</v>
      </c>
      <c r="V8" s="108">
        <v>1056</v>
      </c>
      <c r="W8" s="108">
        <v>99</v>
      </c>
      <c r="X8" s="113">
        <v>2020</v>
      </c>
      <c r="Y8" s="113">
        <v>75</v>
      </c>
      <c r="Z8" s="113">
        <v>0</v>
      </c>
      <c r="AA8" s="114" t="s">
        <v>123</v>
      </c>
      <c r="AB8" s="108">
        <v>16</v>
      </c>
      <c r="AC8" s="109" t="s">
        <v>124</v>
      </c>
      <c r="AD8" s="211" t="s">
        <v>125</v>
      </c>
      <c r="AE8" s="211" t="s">
        <v>126</v>
      </c>
      <c r="AF8" s="212">
        <f aca="true" t="shared" si="1" ref="AF8:AF71">AE8-AD8</f>
        <v>-8</v>
      </c>
      <c r="AG8" s="213">
        <f aca="true" t="shared" si="2" ref="AG8:AG71">IF(AI8="SI",0,J8)</f>
        <v>251.24999999999997</v>
      </c>
      <c r="AH8" s="214">
        <f aca="true" t="shared" si="3" ref="AH8:AH71">AG8*AF8</f>
        <v>-2009.9999999999998</v>
      </c>
      <c r="AI8" s="215" t="s">
        <v>127</v>
      </c>
    </row>
    <row r="9" spans="1:35" ht="15">
      <c r="A9" s="108">
        <v>2020</v>
      </c>
      <c r="B9" s="108">
        <v>373</v>
      </c>
      <c r="C9" s="109" t="s">
        <v>128</v>
      </c>
      <c r="D9" s="208" t="s">
        <v>129</v>
      </c>
      <c r="E9" s="109" t="s">
        <v>130</v>
      </c>
      <c r="F9" s="209" t="s">
        <v>131</v>
      </c>
      <c r="G9" s="112">
        <v>160</v>
      </c>
      <c r="H9" s="112">
        <v>0</v>
      </c>
      <c r="I9" s="107" t="s">
        <v>127</v>
      </c>
      <c r="J9" s="112">
        <f t="shared" si="0"/>
        <v>160</v>
      </c>
      <c r="K9" s="210" t="s">
        <v>132</v>
      </c>
      <c r="L9" s="108">
        <v>2020</v>
      </c>
      <c r="M9" s="108">
        <v>3155</v>
      </c>
      <c r="N9" s="109" t="s">
        <v>133</v>
      </c>
      <c r="O9" s="111" t="s">
        <v>134</v>
      </c>
      <c r="P9" s="109" t="s">
        <v>135</v>
      </c>
      <c r="Q9" s="109" t="s">
        <v>135</v>
      </c>
      <c r="R9" s="108">
        <v>1</v>
      </c>
      <c r="S9" s="111" t="s">
        <v>122</v>
      </c>
      <c r="T9" s="108">
        <v>1010203</v>
      </c>
      <c r="U9" s="108">
        <v>140</v>
      </c>
      <c r="V9" s="108">
        <v>1050</v>
      </c>
      <c r="W9" s="108">
        <v>7</v>
      </c>
      <c r="X9" s="113">
        <v>2020</v>
      </c>
      <c r="Y9" s="113">
        <v>225</v>
      </c>
      <c r="Z9" s="113">
        <v>0</v>
      </c>
      <c r="AA9" s="114" t="s">
        <v>123</v>
      </c>
      <c r="AB9" s="108">
        <v>12</v>
      </c>
      <c r="AC9" s="109" t="s">
        <v>124</v>
      </c>
      <c r="AD9" s="211" t="s">
        <v>136</v>
      </c>
      <c r="AE9" s="211" t="s">
        <v>126</v>
      </c>
      <c r="AF9" s="212">
        <f t="shared" si="1"/>
        <v>-14</v>
      </c>
      <c r="AG9" s="213">
        <f t="shared" si="2"/>
        <v>160</v>
      </c>
      <c r="AH9" s="214">
        <f t="shared" si="3"/>
        <v>-2240</v>
      </c>
      <c r="AI9" s="215" t="s">
        <v>127</v>
      </c>
    </row>
    <row r="10" spans="1:35" ht="15">
      <c r="A10" s="108">
        <v>2020</v>
      </c>
      <c r="B10" s="108">
        <v>374</v>
      </c>
      <c r="C10" s="109" t="s">
        <v>128</v>
      </c>
      <c r="D10" s="208" t="s">
        <v>137</v>
      </c>
      <c r="E10" s="109" t="s">
        <v>133</v>
      </c>
      <c r="F10" s="209" t="s">
        <v>138</v>
      </c>
      <c r="G10" s="112">
        <v>6246.4</v>
      </c>
      <c r="H10" s="112">
        <v>1126.4</v>
      </c>
      <c r="I10" s="107" t="s">
        <v>118</v>
      </c>
      <c r="J10" s="112">
        <f t="shared" si="0"/>
        <v>5120</v>
      </c>
      <c r="K10" s="210" t="s">
        <v>139</v>
      </c>
      <c r="L10" s="108">
        <v>2020</v>
      </c>
      <c r="M10" s="108">
        <v>3181</v>
      </c>
      <c r="N10" s="109" t="s">
        <v>133</v>
      </c>
      <c r="O10" s="111" t="s">
        <v>140</v>
      </c>
      <c r="P10" s="109" t="s">
        <v>141</v>
      </c>
      <c r="Q10" s="109" t="s">
        <v>142</v>
      </c>
      <c r="R10" s="108">
        <v>1</v>
      </c>
      <c r="S10" s="111" t="s">
        <v>122</v>
      </c>
      <c r="T10" s="108">
        <v>1010203</v>
      </c>
      <c r="U10" s="108">
        <v>140</v>
      </c>
      <c r="V10" s="108">
        <v>1050</v>
      </c>
      <c r="W10" s="108">
        <v>9</v>
      </c>
      <c r="X10" s="113">
        <v>2020</v>
      </c>
      <c r="Y10" s="113">
        <v>46</v>
      </c>
      <c r="Z10" s="113">
        <v>0</v>
      </c>
      <c r="AA10" s="114" t="s">
        <v>123</v>
      </c>
      <c r="AB10" s="108">
        <v>17</v>
      </c>
      <c r="AC10" s="109" t="s">
        <v>124</v>
      </c>
      <c r="AD10" s="211" t="s">
        <v>136</v>
      </c>
      <c r="AE10" s="211" t="s">
        <v>126</v>
      </c>
      <c r="AF10" s="212">
        <f t="shared" si="1"/>
        <v>-14</v>
      </c>
      <c r="AG10" s="213">
        <f t="shared" si="2"/>
        <v>5120</v>
      </c>
      <c r="AH10" s="214">
        <f t="shared" si="3"/>
        <v>-71680</v>
      </c>
      <c r="AI10" s="215" t="s">
        <v>127</v>
      </c>
    </row>
    <row r="11" spans="1:35" ht="15">
      <c r="A11" s="108">
        <v>2020</v>
      </c>
      <c r="B11" s="108">
        <v>377</v>
      </c>
      <c r="C11" s="109" t="s">
        <v>143</v>
      </c>
      <c r="D11" s="208" t="s">
        <v>144</v>
      </c>
      <c r="E11" s="109" t="s">
        <v>114</v>
      </c>
      <c r="F11" s="209" t="s">
        <v>145</v>
      </c>
      <c r="G11" s="112">
        <v>23378.32</v>
      </c>
      <c r="H11" s="112">
        <v>2125.3</v>
      </c>
      <c r="I11" s="107" t="s">
        <v>118</v>
      </c>
      <c r="J11" s="112">
        <f t="shared" si="0"/>
        <v>21253.02</v>
      </c>
      <c r="K11" s="210" t="s">
        <v>146</v>
      </c>
      <c r="L11" s="108">
        <v>2020</v>
      </c>
      <c r="M11" s="108">
        <v>3157</v>
      </c>
      <c r="N11" s="109" t="s">
        <v>133</v>
      </c>
      <c r="O11" s="111" t="s">
        <v>147</v>
      </c>
      <c r="P11" s="109" t="s">
        <v>148</v>
      </c>
      <c r="Q11" s="109" t="s">
        <v>149</v>
      </c>
      <c r="R11" s="108">
        <v>2</v>
      </c>
      <c r="S11" s="111" t="s">
        <v>150</v>
      </c>
      <c r="T11" s="108">
        <v>2010501</v>
      </c>
      <c r="U11" s="108">
        <v>6130</v>
      </c>
      <c r="V11" s="108">
        <v>3004</v>
      </c>
      <c r="W11" s="108">
        <v>99</v>
      </c>
      <c r="X11" s="113">
        <v>2020</v>
      </c>
      <c r="Y11" s="113">
        <v>57</v>
      </c>
      <c r="Z11" s="113">
        <v>0</v>
      </c>
      <c r="AA11" s="114" t="s">
        <v>151</v>
      </c>
      <c r="AB11" s="108">
        <v>7</v>
      </c>
      <c r="AC11" s="109" t="s">
        <v>151</v>
      </c>
      <c r="AD11" s="211" t="s">
        <v>136</v>
      </c>
      <c r="AE11" s="211" t="s">
        <v>126</v>
      </c>
      <c r="AF11" s="212">
        <f t="shared" si="1"/>
        <v>-14</v>
      </c>
      <c r="AG11" s="213">
        <f t="shared" si="2"/>
        <v>21253.02</v>
      </c>
      <c r="AH11" s="214">
        <f t="shared" si="3"/>
        <v>-297542.28</v>
      </c>
      <c r="AI11" s="215" t="s">
        <v>127</v>
      </c>
    </row>
    <row r="12" spans="1:35" ht="15">
      <c r="A12" s="108">
        <v>2020</v>
      </c>
      <c r="B12" s="108">
        <v>378</v>
      </c>
      <c r="C12" s="109" t="s">
        <v>143</v>
      </c>
      <c r="D12" s="208" t="s">
        <v>152</v>
      </c>
      <c r="E12" s="109" t="s">
        <v>153</v>
      </c>
      <c r="F12" s="209" t="s">
        <v>154</v>
      </c>
      <c r="G12" s="112">
        <v>2442.45</v>
      </c>
      <c r="H12" s="112">
        <v>683.05</v>
      </c>
      <c r="I12" s="107" t="s">
        <v>118</v>
      </c>
      <c r="J12" s="112">
        <f t="shared" si="0"/>
        <v>1759.3999999999999</v>
      </c>
      <c r="K12" s="210" t="s">
        <v>155</v>
      </c>
      <c r="L12" s="108">
        <v>2020</v>
      </c>
      <c r="M12" s="108">
        <v>2011</v>
      </c>
      <c r="N12" s="109" t="s">
        <v>156</v>
      </c>
      <c r="O12" s="111" t="s">
        <v>157</v>
      </c>
      <c r="P12" s="109" t="s">
        <v>158</v>
      </c>
      <c r="Q12" s="109" t="s">
        <v>142</v>
      </c>
      <c r="R12" s="108">
        <v>2</v>
      </c>
      <c r="S12" s="111" t="s">
        <v>150</v>
      </c>
      <c r="T12" s="108">
        <v>1010203</v>
      </c>
      <c r="U12" s="108">
        <v>140</v>
      </c>
      <c r="V12" s="108">
        <v>1050</v>
      </c>
      <c r="W12" s="108">
        <v>2</v>
      </c>
      <c r="X12" s="113">
        <v>2020</v>
      </c>
      <c r="Y12" s="113">
        <v>24</v>
      </c>
      <c r="Z12" s="113">
        <v>0</v>
      </c>
      <c r="AA12" s="114" t="s">
        <v>159</v>
      </c>
      <c r="AB12" s="108">
        <v>224</v>
      </c>
      <c r="AC12" s="109" t="s">
        <v>160</v>
      </c>
      <c r="AD12" s="211" t="s">
        <v>161</v>
      </c>
      <c r="AE12" s="211" t="s">
        <v>160</v>
      </c>
      <c r="AF12" s="212">
        <f t="shared" si="1"/>
        <v>175</v>
      </c>
      <c r="AG12" s="213">
        <f t="shared" si="2"/>
        <v>1759.3999999999999</v>
      </c>
      <c r="AH12" s="214">
        <f t="shared" si="3"/>
        <v>307895</v>
      </c>
      <c r="AI12" s="215" t="s">
        <v>127</v>
      </c>
    </row>
    <row r="13" spans="1:35" ht="15">
      <c r="A13" s="108">
        <v>2020</v>
      </c>
      <c r="B13" s="108">
        <v>378</v>
      </c>
      <c r="C13" s="109" t="s">
        <v>143</v>
      </c>
      <c r="D13" s="208" t="s">
        <v>152</v>
      </c>
      <c r="E13" s="109" t="s">
        <v>153</v>
      </c>
      <c r="F13" s="209" t="s">
        <v>154</v>
      </c>
      <c r="G13" s="112">
        <v>1646.1</v>
      </c>
      <c r="H13" s="112">
        <v>0</v>
      </c>
      <c r="I13" s="107" t="s">
        <v>118</v>
      </c>
      <c r="J13" s="112">
        <f t="shared" si="0"/>
        <v>1646.1</v>
      </c>
      <c r="K13" s="210" t="s">
        <v>155</v>
      </c>
      <c r="L13" s="108">
        <v>2020</v>
      </c>
      <c r="M13" s="108">
        <v>2011</v>
      </c>
      <c r="N13" s="109" t="s">
        <v>156</v>
      </c>
      <c r="O13" s="111" t="s">
        <v>157</v>
      </c>
      <c r="P13" s="109" t="s">
        <v>158</v>
      </c>
      <c r="Q13" s="109" t="s">
        <v>142</v>
      </c>
      <c r="R13" s="108">
        <v>2</v>
      </c>
      <c r="S13" s="111" t="s">
        <v>150</v>
      </c>
      <c r="T13" s="108">
        <v>1080203</v>
      </c>
      <c r="U13" s="108">
        <v>2890</v>
      </c>
      <c r="V13" s="108">
        <v>1938</v>
      </c>
      <c r="W13" s="108">
        <v>99</v>
      </c>
      <c r="X13" s="113">
        <v>2020</v>
      </c>
      <c r="Y13" s="113">
        <v>25</v>
      </c>
      <c r="Z13" s="113">
        <v>0</v>
      </c>
      <c r="AA13" s="114" t="s">
        <v>159</v>
      </c>
      <c r="AB13" s="108">
        <v>225</v>
      </c>
      <c r="AC13" s="109" t="s">
        <v>160</v>
      </c>
      <c r="AD13" s="211" t="s">
        <v>161</v>
      </c>
      <c r="AE13" s="211" t="s">
        <v>160</v>
      </c>
      <c r="AF13" s="212">
        <f t="shared" si="1"/>
        <v>175</v>
      </c>
      <c r="AG13" s="213">
        <f t="shared" si="2"/>
        <v>1646.1</v>
      </c>
      <c r="AH13" s="214">
        <f t="shared" si="3"/>
        <v>288067.5</v>
      </c>
      <c r="AI13" s="215" t="s">
        <v>127</v>
      </c>
    </row>
    <row r="14" spans="1:35" ht="15">
      <c r="A14" s="108">
        <v>2020</v>
      </c>
      <c r="B14" s="108">
        <v>378</v>
      </c>
      <c r="C14" s="109" t="s">
        <v>143</v>
      </c>
      <c r="D14" s="208" t="s">
        <v>152</v>
      </c>
      <c r="E14" s="109" t="s">
        <v>153</v>
      </c>
      <c r="F14" s="209" t="s">
        <v>154</v>
      </c>
      <c r="G14" s="112">
        <v>1540.51</v>
      </c>
      <c r="H14" s="112">
        <v>0</v>
      </c>
      <c r="I14" s="107" t="s">
        <v>118</v>
      </c>
      <c r="J14" s="112">
        <f t="shared" si="0"/>
        <v>1540.51</v>
      </c>
      <c r="K14" s="210" t="s">
        <v>162</v>
      </c>
      <c r="L14" s="108">
        <v>2020</v>
      </c>
      <c r="M14" s="108">
        <v>2011</v>
      </c>
      <c r="N14" s="109" t="s">
        <v>156</v>
      </c>
      <c r="O14" s="111" t="s">
        <v>157</v>
      </c>
      <c r="P14" s="109" t="s">
        <v>158</v>
      </c>
      <c r="Q14" s="109" t="s">
        <v>142</v>
      </c>
      <c r="R14" s="108">
        <v>2</v>
      </c>
      <c r="S14" s="111" t="s">
        <v>150</v>
      </c>
      <c r="T14" s="108">
        <v>1080203</v>
      </c>
      <c r="U14" s="108">
        <v>2890</v>
      </c>
      <c r="V14" s="108">
        <v>1938</v>
      </c>
      <c r="W14" s="108">
        <v>99</v>
      </c>
      <c r="X14" s="113">
        <v>2020</v>
      </c>
      <c r="Y14" s="113">
        <v>26</v>
      </c>
      <c r="Z14" s="113">
        <v>0</v>
      </c>
      <c r="AA14" s="114" t="s">
        <v>159</v>
      </c>
      <c r="AB14" s="108">
        <v>226</v>
      </c>
      <c r="AC14" s="109" t="s">
        <v>160</v>
      </c>
      <c r="AD14" s="211" t="s">
        <v>161</v>
      </c>
      <c r="AE14" s="211" t="s">
        <v>160</v>
      </c>
      <c r="AF14" s="212">
        <f t="shared" si="1"/>
        <v>175</v>
      </c>
      <c r="AG14" s="213">
        <f t="shared" si="2"/>
        <v>1540.51</v>
      </c>
      <c r="AH14" s="214">
        <f t="shared" si="3"/>
        <v>269589.25</v>
      </c>
      <c r="AI14" s="215" t="s">
        <v>127</v>
      </c>
    </row>
    <row r="15" spans="1:35" ht="15">
      <c r="A15" s="108">
        <v>2020</v>
      </c>
      <c r="B15" s="108">
        <v>379</v>
      </c>
      <c r="C15" s="109" t="s">
        <v>143</v>
      </c>
      <c r="D15" s="208" t="s">
        <v>163</v>
      </c>
      <c r="E15" s="109" t="s">
        <v>164</v>
      </c>
      <c r="F15" s="209" t="s">
        <v>165</v>
      </c>
      <c r="G15" s="112">
        <v>832.78</v>
      </c>
      <c r="H15" s="112">
        <v>150.17</v>
      </c>
      <c r="I15" s="107" t="s">
        <v>127</v>
      </c>
      <c r="J15" s="112">
        <f t="shared" si="0"/>
        <v>832.78</v>
      </c>
      <c r="K15" s="210" t="s">
        <v>142</v>
      </c>
      <c r="L15" s="108">
        <v>2020</v>
      </c>
      <c r="M15" s="108">
        <v>3149</v>
      </c>
      <c r="N15" s="109" t="s">
        <v>164</v>
      </c>
      <c r="O15" s="111" t="s">
        <v>166</v>
      </c>
      <c r="P15" s="109" t="s">
        <v>167</v>
      </c>
      <c r="Q15" s="109" t="s">
        <v>168</v>
      </c>
      <c r="R15" s="108">
        <v>2</v>
      </c>
      <c r="S15" s="111" t="s">
        <v>150</v>
      </c>
      <c r="T15" s="108">
        <v>2090401</v>
      </c>
      <c r="U15" s="108">
        <v>8830</v>
      </c>
      <c r="V15" s="108">
        <v>3325</v>
      </c>
      <c r="W15" s="108">
        <v>99</v>
      </c>
      <c r="X15" s="113">
        <v>2016</v>
      </c>
      <c r="Y15" s="113">
        <v>93</v>
      </c>
      <c r="Z15" s="113">
        <v>0</v>
      </c>
      <c r="AA15" s="114" t="s">
        <v>142</v>
      </c>
      <c r="AB15" s="108">
        <v>53</v>
      </c>
      <c r="AC15" s="109" t="s">
        <v>169</v>
      </c>
      <c r="AD15" s="211" t="s">
        <v>170</v>
      </c>
      <c r="AE15" s="211" t="s">
        <v>171</v>
      </c>
      <c r="AF15" s="212">
        <f t="shared" si="1"/>
        <v>4</v>
      </c>
      <c r="AG15" s="213">
        <f t="shared" si="2"/>
        <v>832.78</v>
      </c>
      <c r="AH15" s="214">
        <f t="shared" si="3"/>
        <v>3331.12</v>
      </c>
      <c r="AI15" s="215" t="s">
        <v>127</v>
      </c>
    </row>
    <row r="16" spans="1:35" ht="15">
      <c r="A16" s="108">
        <v>2021</v>
      </c>
      <c r="B16" s="108">
        <v>1</v>
      </c>
      <c r="C16" s="109" t="s">
        <v>172</v>
      </c>
      <c r="D16" s="208" t="s">
        <v>173</v>
      </c>
      <c r="E16" s="109" t="s">
        <v>143</v>
      </c>
      <c r="F16" s="209" t="s">
        <v>131</v>
      </c>
      <c r="G16" s="112">
        <v>298.9</v>
      </c>
      <c r="H16" s="112">
        <v>53.9</v>
      </c>
      <c r="I16" s="107" t="s">
        <v>118</v>
      </c>
      <c r="J16" s="112">
        <f t="shared" si="0"/>
        <v>244.99999999999997</v>
      </c>
      <c r="K16" s="210" t="s">
        <v>174</v>
      </c>
      <c r="L16" s="108">
        <v>2021</v>
      </c>
      <c r="M16" s="108">
        <v>26</v>
      </c>
      <c r="N16" s="109" t="s">
        <v>175</v>
      </c>
      <c r="O16" s="111" t="s">
        <v>134</v>
      </c>
      <c r="P16" s="109" t="s">
        <v>135</v>
      </c>
      <c r="Q16" s="109" t="s">
        <v>135</v>
      </c>
      <c r="R16" s="108">
        <v>1</v>
      </c>
      <c r="S16" s="111" t="s">
        <v>122</v>
      </c>
      <c r="T16" s="108">
        <v>1010203</v>
      </c>
      <c r="U16" s="108">
        <v>140</v>
      </c>
      <c r="V16" s="108">
        <v>1050</v>
      </c>
      <c r="W16" s="108">
        <v>9</v>
      </c>
      <c r="X16" s="113">
        <v>2020</v>
      </c>
      <c r="Y16" s="113">
        <v>181</v>
      </c>
      <c r="Z16" s="113">
        <v>0</v>
      </c>
      <c r="AA16" s="114" t="s">
        <v>123</v>
      </c>
      <c r="AB16" s="108">
        <v>13</v>
      </c>
      <c r="AC16" s="109" t="s">
        <v>124</v>
      </c>
      <c r="AD16" s="211" t="s">
        <v>176</v>
      </c>
      <c r="AE16" s="211" t="s">
        <v>126</v>
      </c>
      <c r="AF16" s="212">
        <f t="shared" si="1"/>
        <v>-21</v>
      </c>
      <c r="AG16" s="213">
        <f t="shared" si="2"/>
        <v>244.99999999999997</v>
      </c>
      <c r="AH16" s="214">
        <f t="shared" si="3"/>
        <v>-5144.999999999999</v>
      </c>
      <c r="AI16" s="215" t="s">
        <v>127</v>
      </c>
    </row>
    <row r="17" spans="1:35" ht="15">
      <c r="A17" s="108">
        <v>2021</v>
      </c>
      <c r="B17" s="108">
        <v>2</v>
      </c>
      <c r="C17" s="109" t="s">
        <v>172</v>
      </c>
      <c r="D17" s="208" t="s">
        <v>177</v>
      </c>
      <c r="E17" s="109" t="s">
        <v>143</v>
      </c>
      <c r="F17" s="209" t="s">
        <v>154</v>
      </c>
      <c r="G17" s="112">
        <v>427</v>
      </c>
      <c r="H17" s="112">
        <v>77</v>
      </c>
      <c r="I17" s="107" t="s">
        <v>118</v>
      </c>
      <c r="J17" s="112">
        <f t="shared" si="0"/>
        <v>350</v>
      </c>
      <c r="K17" s="210" t="s">
        <v>162</v>
      </c>
      <c r="L17" s="108">
        <v>2021</v>
      </c>
      <c r="M17" s="108">
        <v>28</v>
      </c>
      <c r="N17" s="109" t="s">
        <v>175</v>
      </c>
      <c r="O17" s="111" t="s">
        <v>157</v>
      </c>
      <c r="P17" s="109" t="s">
        <v>158</v>
      </c>
      <c r="Q17" s="109" t="s">
        <v>142</v>
      </c>
      <c r="R17" s="108">
        <v>1</v>
      </c>
      <c r="S17" s="111" t="s">
        <v>122</v>
      </c>
      <c r="T17" s="108">
        <v>1080203</v>
      </c>
      <c r="U17" s="108">
        <v>2890</v>
      </c>
      <c r="V17" s="108">
        <v>1938</v>
      </c>
      <c r="W17" s="108">
        <v>99</v>
      </c>
      <c r="X17" s="113">
        <v>2019</v>
      </c>
      <c r="Y17" s="113">
        <v>30</v>
      </c>
      <c r="Z17" s="113">
        <v>0</v>
      </c>
      <c r="AA17" s="114" t="s">
        <v>123</v>
      </c>
      <c r="AB17" s="108">
        <v>19</v>
      </c>
      <c r="AC17" s="109" t="s">
        <v>178</v>
      </c>
      <c r="AD17" s="211" t="s">
        <v>176</v>
      </c>
      <c r="AE17" s="211" t="s">
        <v>179</v>
      </c>
      <c r="AF17" s="212">
        <f t="shared" si="1"/>
        <v>-16</v>
      </c>
      <c r="AG17" s="213">
        <f t="shared" si="2"/>
        <v>350</v>
      </c>
      <c r="AH17" s="214">
        <f t="shared" si="3"/>
        <v>-5600</v>
      </c>
      <c r="AI17" s="215" t="s">
        <v>127</v>
      </c>
    </row>
    <row r="18" spans="1:35" ht="15">
      <c r="A18" s="108">
        <v>2021</v>
      </c>
      <c r="B18" s="108">
        <v>3</v>
      </c>
      <c r="C18" s="109" t="s">
        <v>172</v>
      </c>
      <c r="D18" s="208" t="s">
        <v>180</v>
      </c>
      <c r="E18" s="109" t="s">
        <v>143</v>
      </c>
      <c r="F18" s="209" t="s">
        <v>154</v>
      </c>
      <c r="G18" s="112">
        <v>96.59</v>
      </c>
      <c r="H18" s="112">
        <v>17.42</v>
      </c>
      <c r="I18" s="107" t="s">
        <v>118</v>
      </c>
      <c r="J18" s="112">
        <f t="shared" si="0"/>
        <v>79.17</v>
      </c>
      <c r="K18" s="210" t="s">
        <v>162</v>
      </c>
      <c r="L18" s="108">
        <v>2021</v>
      </c>
      <c r="M18" s="108">
        <v>25</v>
      </c>
      <c r="N18" s="109" t="s">
        <v>175</v>
      </c>
      <c r="O18" s="111" t="s">
        <v>157</v>
      </c>
      <c r="P18" s="109" t="s">
        <v>158</v>
      </c>
      <c r="Q18" s="109" t="s">
        <v>142</v>
      </c>
      <c r="R18" s="108">
        <v>1</v>
      </c>
      <c r="S18" s="111" t="s">
        <v>122</v>
      </c>
      <c r="T18" s="108">
        <v>1080203</v>
      </c>
      <c r="U18" s="108">
        <v>2890</v>
      </c>
      <c r="V18" s="108">
        <v>1938</v>
      </c>
      <c r="W18" s="108">
        <v>99</v>
      </c>
      <c r="X18" s="113">
        <v>2020</v>
      </c>
      <c r="Y18" s="113">
        <v>187</v>
      </c>
      <c r="Z18" s="113">
        <v>0</v>
      </c>
      <c r="AA18" s="114" t="s">
        <v>123</v>
      </c>
      <c r="AB18" s="108">
        <v>20</v>
      </c>
      <c r="AC18" s="109" t="s">
        <v>178</v>
      </c>
      <c r="AD18" s="211" t="s">
        <v>176</v>
      </c>
      <c r="AE18" s="211" t="s">
        <v>179</v>
      </c>
      <c r="AF18" s="212">
        <f t="shared" si="1"/>
        <v>-16</v>
      </c>
      <c r="AG18" s="213">
        <f t="shared" si="2"/>
        <v>79.17</v>
      </c>
      <c r="AH18" s="214">
        <f t="shared" si="3"/>
        <v>-1266.72</v>
      </c>
      <c r="AI18" s="215" t="s">
        <v>127</v>
      </c>
    </row>
    <row r="19" spans="1:35" ht="15">
      <c r="A19" s="108">
        <v>2021</v>
      </c>
      <c r="B19" s="108">
        <v>4</v>
      </c>
      <c r="C19" s="109" t="s">
        <v>172</v>
      </c>
      <c r="D19" s="208" t="s">
        <v>181</v>
      </c>
      <c r="E19" s="109" t="s">
        <v>143</v>
      </c>
      <c r="F19" s="209" t="s">
        <v>182</v>
      </c>
      <c r="G19" s="112">
        <v>565.97</v>
      </c>
      <c r="H19" s="112">
        <v>102.06</v>
      </c>
      <c r="I19" s="107" t="s">
        <v>118</v>
      </c>
      <c r="J19" s="112">
        <f t="shared" si="0"/>
        <v>463.91</v>
      </c>
      <c r="K19" s="210" t="s">
        <v>183</v>
      </c>
      <c r="L19" s="108">
        <v>2021</v>
      </c>
      <c r="M19" s="108">
        <v>27</v>
      </c>
      <c r="N19" s="109" t="s">
        <v>175</v>
      </c>
      <c r="O19" s="111" t="s">
        <v>184</v>
      </c>
      <c r="P19" s="109" t="s">
        <v>185</v>
      </c>
      <c r="Q19" s="109" t="s">
        <v>142</v>
      </c>
      <c r="R19" s="108">
        <v>2</v>
      </c>
      <c r="S19" s="111" t="s">
        <v>150</v>
      </c>
      <c r="T19" s="108">
        <v>1010603</v>
      </c>
      <c r="U19" s="108">
        <v>580</v>
      </c>
      <c r="V19" s="108">
        <v>1086</v>
      </c>
      <c r="W19" s="108">
        <v>99</v>
      </c>
      <c r="X19" s="113">
        <v>2020</v>
      </c>
      <c r="Y19" s="113">
        <v>246</v>
      </c>
      <c r="Z19" s="113">
        <v>0</v>
      </c>
      <c r="AA19" s="114" t="s">
        <v>151</v>
      </c>
      <c r="AB19" s="108">
        <v>8</v>
      </c>
      <c r="AC19" s="109" t="s">
        <v>151</v>
      </c>
      <c r="AD19" s="211" t="s">
        <v>176</v>
      </c>
      <c r="AE19" s="211" t="s">
        <v>126</v>
      </c>
      <c r="AF19" s="212">
        <f t="shared" si="1"/>
        <v>-21</v>
      </c>
      <c r="AG19" s="213">
        <f t="shared" si="2"/>
        <v>463.91</v>
      </c>
      <c r="AH19" s="214">
        <f t="shared" si="3"/>
        <v>-9742.11</v>
      </c>
      <c r="AI19" s="215" t="s">
        <v>127</v>
      </c>
    </row>
    <row r="20" spans="1:35" ht="15">
      <c r="A20" s="108">
        <v>2021</v>
      </c>
      <c r="B20" s="108">
        <v>4</v>
      </c>
      <c r="C20" s="109" t="s">
        <v>172</v>
      </c>
      <c r="D20" s="208" t="s">
        <v>181</v>
      </c>
      <c r="E20" s="109" t="s">
        <v>143</v>
      </c>
      <c r="F20" s="209" t="s">
        <v>182</v>
      </c>
      <c r="G20" s="112">
        <v>417.35</v>
      </c>
      <c r="H20" s="112">
        <v>75.26</v>
      </c>
      <c r="I20" s="107" t="s">
        <v>118</v>
      </c>
      <c r="J20" s="112">
        <f t="shared" si="0"/>
        <v>342.09000000000003</v>
      </c>
      <c r="K20" s="210" t="s">
        <v>183</v>
      </c>
      <c r="L20" s="108">
        <v>2021</v>
      </c>
      <c r="M20" s="108">
        <v>27</v>
      </c>
      <c r="N20" s="109" t="s">
        <v>175</v>
      </c>
      <c r="O20" s="111" t="s">
        <v>184</v>
      </c>
      <c r="P20" s="109" t="s">
        <v>185</v>
      </c>
      <c r="Q20" s="109" t="s">
        <v>142</v>
      </c>
      <c r="R20" s="108">
        <v>2</v>
      </c>
      <c r="S20" s="111" t="s">
        <v>150</v>
      </c>
      <c r="T20" s="108">
        <v>1090603</v>
      </c>
      <c r="U20" s="108">
        <v>3660</v>
      </c>
      <c r="V20" s="108">
        <v>1260</v>
      </c>
      <c r="W20" s="108">
        <v>99</v>
      </c>
      <c r="X20" s="113">
        <v>2020</v>
      </c>
      <c r="Y20" s="113">
        <v>247</v>
      </c>
      <c r="Z20" s="113">
        <v>0</v>
      </c>
      <c r="AA20" s="114" t="s">
        <v>151</v>
      </c>
      <c r="AB20" s="108">
        <v>9</v>
      </c>
      <c r="AC20" s="109" t="s">
        <v>151</v>
      </c>
      <c r="AD20" s="211" t="s">
        <v>176</v>
      </c>
      <c r="AE20" s="211" t="s">
        <v>126</v>
      </c>
      <c r="AF20" s="212">
        <f t="shared" si="1"/>
        <v>-21</v>
      </c>
      <c r="AG20" s="213">
        <f t="shared" si="2"/>
        <v>342.09000000000003</v>
      </c>
      <c r="AH20" s="214">
        <f t="shared" si="3"/>
        <v>-7183.89</v>
      </c>
      <c r="AI20" s="215" t="s">
        <v>127</v>
      </c>
    </row>
    <row r="21" spans="1:35" ht="15">
      <c r="A21" s="108">
        <v>2021</v>
      </c>
      <c r="B21" s="108">
        <v>5</v>
      </c>
      <c r="C21" s="109" t="s">
        <v>172</v>
      </c>
      <c r="D21" s="208" t="s">
        <v>186</v>
      </c>
      <c r="E21" s="109" t="s">
        <v>175</v>
      </c>
      <c r="F21" s="209" t="s">
        <v>187</v>
      </c>
      <c r="G21" s="112">
        <v>927.2</v>
      </c>
      <c r="H21" s="112">
        <v>167.2</v>
      </c>
      <c r="I21" s="107" t="s">
        <v>118</v>
      </c>
      <c r="J21" s="112">
        <f t="shared" si="0"/>
        <v>760</v>
      </c>
      <c r="K21" s="210" t="s">
        <v>188</v>
      </c>
      <c r="L21" s="108">
        <v>2021</v>
      </c>
      <c r="M21" s="108">
        <v>30</v>
      </c>
      <c r="N21" s="109" t="s">
        <v>172</v>
      </c>
      <c r="O21" s="111" t="s">
        <v>189</v>
      </c>
      <c r="P21" s="109" t="s">
        <v>190</v>
      </c>
      <c r="Q21" s="109" t="s">
        <v>191</v>
      </c>
      <c r="R21" s="108">
        <v>2</v>
      </c>
      <c r="S21" s="111" t="s">
        <v>150</v>
      </c>
      <c r="T21" s="108">
        <v>1090603</v>
      </c>
      <c r="U21" s="108">
        <v>3660</v>
      </c>
      <c r="V21" s="108">
        <v>1260</v>
      </c>
      <c r="W21" s="108">
        <v>99</v>
      </c>
      <c r="X21" s="113">
        <v>2020</v>
      </c>
      <c r="Y21" s="113">
        <v>210</v>
      </c>
      <c r="Z21" s="113">
        <v>0</v>
      </c>
      <c r="AA21" s="114" t="s">
        <v>192</v>
      </c>
      <c r="AB21" s="108">
        <v>18</v>
      </c>
      <c r="AC21" s="109" t="s">
        <v>124</v>
      </c>
      <c r="AD21" s="211" t="s">
        <v>193</v>
      </c>
      <c r="AE21" s="211" t="s">
        <v>126</v>
      </c>
      <c r="AF21" s="212">
        <f t="shared" si="1"/>
        <v>-22</v>
      </c>
      <c r="AG21" s="213">
        <f t="shared" si="2"/>
        <v>760</v>
      </c>
      <c r="AH21" s="214">
        <f t="shared" si="3"/>
        <v>-16720</v>
      </c>
      <c r="AI21" s="215" t="s">
        <v>127</v>
      </c>
    </row>
    <row r="22" spans="1:35" ht="15">
      <c r="A22" s="108">
        <v>2021</v>
      </c>
      <c r="B22" s="108">
        <v>6</v>
      </c>
      <c r="C22" s="109" t="s">
        <v>172</v>
      </c>
      <c r="D22" s="208" t="s">
        <v>194</v>
      </c>
      <c r="E22" s="109" t="s">
        <v>143</v>
      </c>
      <c r="F22" s="209" t="s">
        <v>195</v>
      </c>
      <c r="G22" s="112">
        <v>12.58</v>
      </c>
      <c r="H22" s="112">
        <v>1.14</v>
      </c>
      <c r="I22" s="107" t="s">
        <v>118</v>
      </c>
      <c r="J22" s="112">
        <f t="shared" si="0"/>
        <v>11.44</v>
      </c>
      <c r="K22" s="210" t="s">
        <v>142</v>
      </c>
      <c r="L22" s="108">
        <v>2021</v>
      </c>
      <c r="M22" s="108">
        <v>42</v>
      </c>
      <c r="N22" s="109" t="s">
        <v>172</v>
      </c>
      <c r="O22" s="111" t="s">
        <v>196</v>
      </c>
      <c r="P22" s="109" t="s">
        <v>197</v>
      </c>
      <c r="Q22" s="109" t="s">
        <v>197</v>
      </c>
      <c r="R22" s="108">
        <v>2</v>
      </c>
      <c r="S22" s="111" t="s">
        <v>150</v>
      </c>
      <c r="T22" s="108">
        <v>1010203</v>
      </c>
      <c r="U22" s="108">
        <v>140</v>
      </c>
      <c r="V22" s="108">
        <v>1050</v>
      </c>
      <c r="W22" s="108">
        <v>10</v>
      </c>
      <c r="X22" s="113">
        <v>2020</v>
      </c>
      <c r="Y22" s="113">
        <v>109</v>
      </c>
      <c r="Z22" s="113">
        <v>0</v>
      </c>
      <c r="AA22" s="114" t="s">
        <v>123</v>
      </c>
      <c r="AB22" s="108">
        <v>14</v>
      </c>
      <c r="AC22" s="109" t="s">
        <v>124</v>
      </c>
      <c r="AD22" s="211" t="s">
        <v>193</v>
      </c>
      <c r="AE22" s="211" t="s">
        <v>198</v>
      </c>
      <c r="AF22" s="212">
        <f t="shared" si="1"/>
        <v>-7</v>
      </c>
      <c r="AG22" s="213">
        <f t="shared" si="2"/>
        <v>11.44</v>
      </c>
      <c r="AH22" s="214">
        <f t="shared" si="3"/>
        <v>-80.08</v>
      </c>
      <c r="AI22" s="215" t="s">
        <v>127</v>
      </c>
    </row>
    <row r="23" spans="1:35" ht="15">
      <c r="A23" s="108">
        <v>2021</v>
      </c>
      <c r="B23" s="108">
        <v>7</v>
      </c>
      <c r="C23" s="109" t="s">
        <v>172</v>
      </c>
      <c r="D23" s="208" t="s">
        <v>199</v>
      </c>
      <c r="E23" s="109" t="s">
        <v>143</v>
      </c>
      <c r="F23" s="209" t="s">
        <v>195</v>
      </c>
      <c r="G23" s="112">
        <v>10.09</v>
      </c>
      <c r="H23" s="112">
        <v>0.92</v>
      </c>
      <c r="I23" s="107" t="s">
        <v>118</v>
      </c>
      <c r="J23" s="112">
        <f t="shared" si="0"/>
        <v>9.17</v>
      </c>
      <c r="K23" s="210" t="s">
        <v>142</v>
      </c>
      <c r="L23" s="108">
        <v>2021</v>
      </c>
      <c r="M23" s="108">
        <v>45</v>
      </c>
      <c r="N23" s="109" t="s">
        <v>172</v>
      </c>
      <c r="O23" s="111" t="s">
        <v>196</v>
      </c>
      <c r="P23" s="109" t="s">
        <v>197</v>
      </c>
      <c r="Q23" s="109" t="s">
        <v>197</v>
      </c>
      <c r="R23" s="108">
        <v>2</v>
      </c>
      <c r="S23" s="111" t="s">
        <v>150</v>
      </c>
      <c r="T23" s="108">
        <v>1010203</v>
      </c>
      <c r="U23" s="108">
        <v>140</v>
      </c>
      <c r="V23" s="108">
        <v>1050</v>
      </c>
      <c r="W23" s="108">
        <v>10</v>
      </c>
      <c r="X23" s="113">
        <v>2020</v>
      </c>
      <c r="Y23" s="113">
        <v>109</v>
      </c>
      <c r="Z23" s="113">
        <v>0</v>
      </c>
      <c r="AA23" s="114" t="s">
        <v>123</v>
      </c>
      <c r="AB23" s="108">
        <v>15</v>
      </c>
      <c r="AC23" s="109" t="s">
        <v>124</v>
      </c>
      <c r="AD23" s="211" t="s">
        <v>193</v>
      </c>
      <c r="AE23" s="211" t="s">
        <v>126</v>
      </c>
      <c r="AF23" s="212">
        <f t="shared" si="1"/>
        <v>-22</v>
      </c>
      <c r="AG23" s="213">
        <f t="shared" si="2"/>
        <v>9.17</v>
      </c>
      <c r="AH23" s="214">
        <f t="shared" si="3"/>
        <v>-201.74</v>
      </c>
      <c r="AI23" s="215" t="s">
        <v>127</v>
      </c>
    </row>
    <row r="24" spans="1:35" ht="15">
      <c r="A24" s="108">
        <v>2021</v>
      </c>
      <c r="B24" s="108">
        <v>8</v>
      </c>
      <c r="C24" s="109" t="s">
        <v>172</v>
      </c>
      <c r="D24" s="208" t="s">
        <v>200</v>
      </c>
      <c r="E24" s="109" t="s">
        <v>143</v>
      </c>
      <c r="F24" s="209" t="s">
        <v>195</v>
      </c>
      <c r="G24" s="112">
        <v>19.51</v>
      </c>
      <c r="H24" s="112">
        <v>1.77</v>
      </c>
      <c r="I24" s="107" t="s">
        <v>118</v>
      </c>
      <c r="J24" s="112">
        <f t="shared" si="0"/>
        <v>17.740000000000002</v>
      </c>
      <c r="K24" s="210" t="s">
        <v>142</v>
      </c>
      <c r="L24" s="108">
        <v>2021</v>
      </c>
      <c r="M24" s="108">
        <v>46</v>
      </c>
      <c r="N24" s="109" t="s">
        <v>172</v>
      </c>
      <c r="O24" s="111" t="s">
        <v>196</v>
      </c>
      <c r="P24" s="109" t="s">
        <v>197</v>
      </c>
      <c r="Q24" s="109" t="s">
        <v>197</v>
      </c>
      <c r="R24" s="108">
        <v>2</v>
      </c>
      <c r="S24" s="111" t="s">
        <v>150</v>
      </c>
      <c r="T24" s="108">
        <v>1010203</v>
      </c>
      <c r="U24" s="108">
        <v>140</v>
      </c>
      <c r="V24" s="108">
        <v>1050</v>
      </c>
      <c r="W24" s="108">
        <v>10</v>
      </c>
      <c r="X24" s="113">
        <v>2020</v>
      </c>
      <c r="Y24" s="113">
        <v>109</v>
      </c>
      <c r="Z24" s="113">
        <v>0</v>
      </c>
      <c r="AA24" s="114" t="s">
        <v>123</v>
      </c>
      <c r="AB24" s="108">
        <v>15</v>
      </c>
      <c r="AC24" s="109" t="s">
        <v>124</v>
      </c>
      <c r="AD24" s="211" t="s">
        <v>193</v>
      </c>
      <c r="AE24" s="211" t="s">
        <v>126</v>
      </c>
      <c r="AF24" s="212">
        <f t="shared" si="1"/>
        <v>-22</v>
      </c>
      <c r="AG24" s="213">
        <f t="shared" si="2"/>
        <v>17.740000000000002</v>
      </c>
      <c r="AH24" s="214">
        <f t="shared" si="3"/>
        <v>-390.28000000000003</v>
      </c>
      <c r="AI24" s="215" t="s">
        <v>127</v>
      </c>
    </row>
    <row r="25" spans="1:35" ht="15">
      <c r="A25" s="108">
        <v>2021</v>
      </c>
      <c r="B25" s="108">
        <v>28</v>
      </c>
      <c r="C25" s="109" t="s">
        <v>201</v>
      </c>
      <c r="D25" s="208" t="s">
        <v>202</v>
      </c>
      <c r="E25" s="109" t="s">
        <v>203</v>
      </c>
      <c r="F25" s="209" t="s">
        <v>204</v>
      </c>
      <c r="G25" s="112">
        <v>1543.3</v>
      </c>
      <c r="H25" s="112">
        <v>278.3</v>
      </c>
      <c r="I25" s="107" t="s">
        <v>118</v>
      </c>
      <c r="J25" s="112">
        <f t="shared" si="0"/>
        <v>1265</v>
      </c>
      <c r="K25" s="210" t="s">
        <v>205</v>
      </c>
      <c r="L25" s="108">
        <v>2021</v>
      </c>
      <c r="M25" s="108">
        <v>111</v>
      </c>
      <c r="N25" s="109" t="s">
        <v>201</v>
      </c>
      <c r="O25" s="111" t="s">
        <v>206</v>
      </c>
      <c r="P25" s="109" t="s">
        <v>207</v>
      </c>
      <c r="Q25" s="109" t="s">
        <v>207</v>
      </c>
      <c r="R25" s="108">
        <v>1</v>
      </c>
      <c r="S25" s="111" t="s">
        <v>122</v>
      </c>
      <c r="T25" s="108">
        <v>1010203</v>
      </c>
      <c r="U25" s="108">
        <v>140</v>
      </c>
      <c r="V25" s="108">
        <v>1050</v>
      </c>
      <c r="W25" s="108">
        <v>4</v>
      </c>
      <c r="X25" s="113">
        <v>2021</v>
      </c>
      <c r="Y25" s="113">
        <v>271</v>
      </c>
      <c r="Z25" s="113">
        <v>0</v>
      </c>
      <c r="AA25" s="114" t="s">
        <v>179</v>
      </c>
      <c r="AB25" s="108">
        <v>68</v>
      </c>
      <c r="AC25" s="109" t="s">
        <v>208</v>
      </c>
      <c r="AD25" s="211" t="s">
        <v>209</v>
      </c>
      <c r="AE25" s="211" t="s">
        <v>208</v>
      </c>
      <c r="AF25" s="212">
        <f t="shared" si="1"/>
        <v>-19</v>
      </c>
      <c r="AG25" s="213">
        <f t="shared" si="2"/>
        <v>1265</v>
      </c>
      <c r="AH25" s="214">
        <f t="shared" si="3"/>
        <v>-24035</v>
      </c>
      <c r="AI25" s="215" t="s">
        <v>127</v>
      </c>
    </row>
    <row r="26" spans="1:35" ht="15">
      <c r="A26" s="108">
        <v>2021</v>
      </c>
      <c r="B26" s="108">
        <v>29</v>
      </c>
      <c r="C26" s="109" t="s">
        <v>201</v>
      </c>
      <c r="D26" s="208" t="s">
        <v>210</v>
      </c>
      <c r="E26" s="109" t="s">
        <v>211</v>
      </c>
      <c r="F26" s="209" t="s">
        <v>212</v>
      </c>
      <c r="G26" s="112">
        <v>2310</v>
      </c>
      <c r="H26" s="112">
        <v>210</v>
      </c>
      <c r="I26" s="107" t="s">
        <v>118</v>
      </c>
      <c r="J26" s="112">
        <f t="shared" si="0"/>
        <v>2100</v>
      </c>
      <c r="K26" s="210" t="s">
        <v>213</v>
      </c>
      <c r="L26" s="108">
        <v>2021</v>
      </c>
      <c r="M26" s="108">
        <v>102</v>
      </c>
      <c r="N26" s="109" t="s">
        <v>124</v>
      </c>
      <c r="O26" s="111" t="s">
        <v>214</v>
      </c>
      <c r="P26" s="109" t="s">
        <v>215</v>
      </c>
      <c r="Q26" s="109" t="s">
        <v>216</v>
      </c>
      <c r="R26" s="108">
        <v>1</v>
      </c>
      <c r="S26" s="111" t="s">
        <v>122</v>
      </c>
      <c r="T26" s="108">
        <v>1040503</v>
      </c>
      <c r="U26" s="108">
        <v>1900</v>
      </c>
      <c r="V26" s="108">
        <v>1190</v>
      </c>
      <c r="W26" s="108">
        <v>99</v>
      </c>
      <c r="X26" s="113">
        <v>2021</v>
      </c>
      <c r="Y26" s="113">
        <v>146</v>
      </c>
      <c r="Z26" s="113">
        <v>0</v>
      </c>
      <c r="AA26" s="114" t="s">
        <v>179</v>
      </c>
      <c r="AB26" s="108">
        <v>69</v>
      </c>
      <c r="AC26" s="109" t="s">
        <v>208</v>
      </c>
      <c r="AD26" s="211" t="s">
        <v>217</v>
      </c>
      <c r="AE26" s="211" t="s">
        <v>208</v>
      </c>
      <c r="AF26" s="212">
        <f t="shared" si="1"/>
        <v>-17</v>
      </c>
      <c r="AG26" s="213">
        <f t="shared" si="2"/>
        <v>2100</v>
      </c>
      <c r="AH26" s="214">
        <f t="shared" si="3"/>
        <v>-35700</v>
      </c>
      <c r="AI26" s="215" t="s">
        <v>127</v>
      </c>
    </row>
    <row r="27" spans="1:35" ht="15">
      <c r="A27" s="108">
        <v>2021</v>
      </c>
      <c r="B27" s="108">
        <v>30</v>
      </c>
      <c r="C27" s="109" t="s">
        <v>218</v>
      </c>
      <c r="D27" s="208" t="s">
        <v>219</v>
      </c>
      <c r="E27" s="109" t="s">
        <v>143</v>
      </c>
      <c r="F27" s="209" t="s">
        <v>220</v>
      </c>
      <c r="G27" s="112">
        <v>403.22</v>
      </c>
      <c r="H27" s="112">
        <v>72.71</v>
      </c>
      <c r="I27" s="107" t="s">
        <v>118</v>
      </c>
      <c r="J27" s="112">
        <f t="shared" si="0"/>
        <v>330.51000000000005</v>
      </c>
      <c r="K27" s="210" t="s">
        <v>221</v>
      </c>
      <c r="L27" s="108">
        <v>2021</v>
      </c>
      <c r="M27" s="108">
        <v>52</v>
      </c>
      <c r="N27" s="109" t="s">
        <v>151</v>
      </c>
      <c r="O27" s="111" t="s">
        <v>222</v>
      </c>
      <c r="P27" s="109" t="s">
        <v>223</v>
      </c>
      <c r="Q27" s="109" t="s">
        <v>142</v>
      </c>
      <c r="R27" s="108">
        <v>1</v>
      </c>
      <c r="S27" s="111" t="s">
        <v>122</v>
      </c>
      <c r="T27" s="108">
        <v>1010602</v>
      </c>
      <c r="U27" s="108">
        <v>570</v>
      </c>
      <c r="V27" s="108">
        <v>1093</v>
      </c>
      <c r="W27" s="108">
        <v>1</v>
      </c>
      <c r="X27" s="113">
        <v>2020</v>
      </c>
      <c r="Y27" s="113">
        <v>33</v>
      </c>
      <c r="Z27" s="113">
        <v>0</v>
      </c>
      <c r="AA27" s="114" t="s">
        <v>179</v>
      </c>
      <c r="AB27" s="108">
        <v>81</v>
      </c>
      <c r="AC27" s="109" t="s">
        <v>136</v>
      </c>
      <c r="AD27" s="211" t="s">
        <v>224</v>
      </c>
      <c r="AE27" s="211" t="s">
        <v>225</v>
      </c>
      <c r="AF27" s="212">
        <f t="shared" si="1"/>
        <v>-5</v>
      </c>
      <c r="AG27" s="213">
        <f t="shared" si="2"/>
        <v>330.51000000000005</v>
      </c>
      <c r="AH27" s="214">
        <f t="shared" si="3"/>
        <v>-1652.5500000000002</v>
      </c>
      <c r="AI27" s="215" t="s">
        <v>127</v>
      </c>
    </row>
    <row r="28" spans="1:35" ht="15">
      <c r="A28" s="108">
        <v>2021</v>
      </c>
      <c r="B28" s="108">
        <v>31</v>
      </c>
      <c r="C28" s="109" t="s">
        <v>218</v>
      </c>
      <c r="D28" s="208" t="s">
        <v>226</v>
      </c>
      <c r="E28" s="109" t="s">
        <v>133</v>
      </c>
      <c r="F28" s="209" t="s">
        <v>227</v>
      </c>
      <c r="G28" s="112">
        <v>1492</v>
      </c>
      <c r="H28" s="112">
        <v>0</v>
      </c>
      <c r="I28" s="107" t="s">
        <v>127</v>
      </c>
      <c r="J28" s="112">
        <f t="shared" si="0"/>
        <v>1492</v>
      </c>
      <c r="K28" s="210" t="s">
        <v>228</v>
      </c>
      <c r="L28" s="108">
        <v>2021</v>
      </c>
      <c r="M28" s="108">
        <v>53</v>
      </c>
      <c r="N28" s="109" t="s">
        <v>151</v>
      </c>
      <c r="O28" s="111" t="s">
        <v>229</v>
      </c>
      <c r="P28" s="109" t="s">
        <v>230</v>
      </c>
      <c r="Q28" s="109" t="s">
        <v>231</v>
      </c>
      <c r="R28" s="108">
        <v>2</v>
      </c>
      <c r="S28" s="111" t="s">
        <v>150</v>
      </c>
      <c r="T28" s="108">
        <v>1090603</v>
      </c>
      <c r="U28" s="108">
        <v>3660</v>
      </c>
      <c r="V28" s="108">
        <v>1260</v>
      </c>
      <c r="W28" s="108">
        <v>99</v>
      </c>
      <c r="X28" s="113">
        <v>2020</v>
      </c>
      <c r="Y28" s="113">
        <v>215</v>
      </c>
      <c r="Z28" s="113">
        <v>0</v>
      </c>
      <c r="AA28" s="114" t="s">
        <v>179</v>
      </c>
      <c r="AB28" s="108">
        <v>39</v>
      </c>
      <c r="AC28" s="109" t="s">
        <v>169</v>
      </c>
      <c r="AD28" s="211" t="s">
        <v>224</v>
      </c>
      <c r="AE28" s="211" t="s">
        <v>171</v>
      </c>
      <c r="AF28" s="212">
        <f t="shared" si="1"/>
        <v>-11</v>
      </c>
      <c r="AG28" s="213">
        <f t="shared" si="2"/>
        <v>1492</v>
      </c>
      <c r="AH28" s="214">
        <f t="shared" si="3"/>
        <v>-16412</v>
      </c>
      <c r="AI28" s="215" t="s">
        <v>127</v>
      </c>
    </row>
    <row r="29" spans="1:35" ht="15">
      <c r="A29" s="108">
        <v>2021</v>
      </c>
      <c r="B29" s="108">
        <v>33</v>
      </c>
      <c r="C29" s="109" t="s">
        <v>179</v>
      </c>
      <c r="D29" s="208" t="s">
        <v>226</v>
      </c>
      <c r="E29" s="109" t="s">
        <v>126</v>
      </c>
      <c r="F29" s="209" t="s">
        <v>232</v>
      </c>
      <c r="G29" s="112">
        <v>15880.51</v>
      </c>
      <c r="H29" s="112">
        <v>1443.68</v>
      </c>
      <c r="I29" s="107" t="s">
        <v>118</v>
      </c>
      <c r="J29" s="112">
        <f t="shared" si="0"/>
        <v>14436.83</v>
      </c>
      <c r="K29" s="210" t="s">
        <v>233</v>
      </c>
      <c r="L29" s="108">
        <v>2021</v>
      </c>
      <c r="M29" s="108">
        <v>109</v>
      </c>
      <c r="N29" s="109" t="s">
        <v>126</v>
      </c>
      <c r="O29" s="111" t="s">
        <v>234</v>
      </c>
      <c r="P29" s="109" t="s">
        <v>235</v>
      </c>
      <c r="Q29" s="109" t="s">
        <v>236</v>
      </c>
      <c r="R29" s="108">
        <v>2</v>
      </c>
      <c r="S29" s="111" t="s">
        <v>150</v>
      </c>
      <c r="T29" s="108">
        <v>2090401</v>
      </c>
      <c r="U29" s="108">
        <v>8830</v>
      </c>
      <c r="V29" s="108">
        <v>3325</v>
      </c>
      <c r="W29" s="108">
        <v>99</v>
      </c>
      <c r="X29" s="113">
        <v>2020</v>
      </c>
      <c r="Y29" s="113">
        <v>51</v>
      </c>
      <c r="Z29" s="113">
        <v>1</v>
      </c>
      <c r="AA29" s="114" t="s">
        <v>179</v>
      </c>
      <c r="AB29" s="108">
        <v>88</v>
      </c>
      <c r="AC29" s="109" t="s">
        <v>136</v>
      </c>
      <c r="AD29" s="211" t="s">
        <v>237</v>
      </c>
      <c r="AE29" s="211" t="s">
        <v>225</v>
      </c>
      <c r="AF29" s="212">
        <f t="shared" si="1"/>
        <v>-11</v>
      </c>
      <c r="AG29" s="213">
        <f t="shared" si="2"/>
        <v>14436.83</v>
      </c>
      <c r="AH29" s="214">
        <f t="shared" si="3"/>
        <v>-158805.13</v>
      </c>
      <c r="AI29" s="215" t="s">
        <v>127</v>
      </c>
    </row>
    <row r="30" spans="1:35" ht="15">
      <c r="A30" s="108">
        <v>2021</v>
      </c>
      <c r="B30" s="108">
        <v>33</v>
      </c>
      <c r="C30" s="109" t="s">
        <v>179</v>
      </c>
      <c r="D30" s="208" t="s">
        <v>226</v>
      </c>
      <c r="E30" s="109" t="s">
        <v>126</v>
      </c>
      <c r="F30" s="209" t="s">
        <v>232</v>
      </c>
      <c r="G30" s="112">
        <v>8275.05</v>
      </c>
      <c r="H30" s="112">
        <v>752.28</v>
      </c>
      <c r="I30" s="107" t="s">
        <v>118</v>
      </c>
      <c r="J30" s="112">
        <f t="shared" si="0"/>
        <v>7522.7699999999995</v>
      </c>
      <c r="K30" s="210" t="s">
        <v>233</v>
      </c>
      <c r="L30" s="108">
        <v>2021</v>
      </c>
      <c r="M30" s="108">
        <v>109</v>
      </c>
      <c r="N30" s="109" t="s">
        <v>126</v>
      </c>
      <c r="O30" s="111" t="s">
        <v>234</v>
      </c>
      <c r="P30" s="109" t="s">
        <v>235</v>
      </c>
      <c r="Q30" s="109" t="s">
        <v>236</v>
      </c>
      <c r="R30" s="108">
        <v>2</v>
      </c>
      <c r="S30" s="111" t="s">
        <v>150</v>
      </c>
      <c r="T30" s="108">
        <v>2090401</v>
      </c>
      <c r="U30" s="108">
        <v>8830</v>
      </c>
      <c r="V30" s="108">
        <v>3325</v>
      </c>
      <c r="W30" s="108">
        <v>99</v>
      </c>
      <c r="X30" s="113">
        <v>2020</v>
      </c>
      <c r="Y30" s="113">
        <v>49</v>
      </c>
      <c r="Z30" s="113">
        <v>0</v>
      </c>
      <c r="AA30" s="114" t="s">
        <v>179</v>
      </c>
      <c r="AB30" s="108">
        <v>86</v>
      </c>
      <c r="AC30" s="109" t="s">
        <v>136</v>
      </c>
      <c r="AD30" s="211" t="s">
        <v>237</v>
      </c>
      <c r="AE30" s="211" t="s">
        <v>225</v>
      </c>
      <c r="AF30" s="212">
        <f t="shared" si="1"/>
        <v>-11</v>
      </c>
      <c r="AG30" s="213">
        <f t="shared" si="2"/>
        <v>7522.7699999999995</v>
      </c>
      <c r="AH30" s="214">
        <f t="shared" si="3"/>
        <v>-82750.47</v>
      </c>
      <c r="AI30" s="215" t="s">
        <v>127</v>
      </c>
    </row>
    <row r="31" spans="1:35" ht="15">
      <c r="A31" s="108">
        <v>2021</v>
      </c>
      <c r="B31" s="108">
        <v>33</v>
      </c>
      <c r="C31" s="109" t="s">
        <v>179</v>
      </c>
      <c r="D31" s="208" t="s">
        <v>226</v>
      </c>
      <c r="E31" s="109" t="s">
        <v>126</v>
      </c>
      <c r="F31" s="209" t="s">
        <v>232</v>
      </c>
      <c r="G31" s="112">
        <v>13542.49</v>
      </c>
      <c r="H31" s="112">
        <v>1231.14</v>
      </c>
      <c r="I31" s="107" t="s">
        <v>118</v>
      </c>
      <c r="J31" s="112">
        <f t="shared" si="0"/>
        <v>12311.35</v>
      </c>
      <c r="K31" s="210" t="s">
        <v>233</v>
      </c>
      <c r="L31" s="108">
        <v>2021</v>
      </c>
      <c r="M31" s="108">
        <v>109</v>
      </c>
      <c r="N31" s="109" t="s">
        <v>126</v>
      </c>
      <c r="O31" s="111" t="s">
        <v>234</v>
      </c>
      <c r="P31" s="109" t="s">
        <v>235</v>
      </c>
      <c r="Q31" s="109" t="s">
        <v>236</v>
      </c>
      <c r="R31" s="108">
        <v>2</v>
      </c>
      <c r="S31" s="111" t="s">
        <v>150</v>
      </c>
      <c r="T31" s="108">
        <v>2090401</v>
      </c>
      <c r="U31" s="108">
        <v>8830</v>
      </c>
      <c r="V31" s="108">
        <v>3325</v>
      </c>
      <c r="W31" s="108">
        <v>99</v>
      </c>
      <c r="X31" s="113">
        <v>2020</v>
      </c>
      <c r="Y31" s="113">
        <v>50</v>
      </c>
      <c r="Z31" s="113">
        <v>0</v>
      </c>
      <c r="AA31" s="114" t="s">
        <v>179</v>
      </c>
      <c r="AB31" s="108">
        <v>87</v>
      </c>
      <c r="AC31" s="109" t="s">
        <v>136</v>
      </c>
      <c r="AD31" s="211" t="s">
        <v>237</v>
      </c>
      <c r="AE31" s="211" t="s">
        <v>225</v>
      </c>
      <c r="AF31" s="212">
        <f t="shared" si="1"/>
        <v>-11</v>
      </c>
      <c r="AG31" s="213">
        <f t="shared" si="2"/>
        <v>12311.35</v>
      </c>
      <c r="AH31" s="214">
        <f t="shared" si="3"/>
        <v>-135424.85</v>
      </c>
      <c r="AI31" s="215" t="s">
        <v>127</v>
      </c>
    </row>
    <row r="32" spans="1:35" ht="15">
      <c r="A32" s="108">
        <v>2021</v>
      </c>
      <c r="B32" s="108">
        <v>34</v>
      </c>
      <c r="C32" s="109" t="s">
        <v>169</v>
      </c>
      <c r="D32" s="208" t="s">
        <v>238</v>
      </c>
      <c r="E32" s="109" t="s">
        <v>218</v>
      </c>
      <c r="F32" s="209" t="s">
        <v>239</v>
      </c>
      <c r="G32" s="112">
        <v>27.27</v>
      </c>
      <c r="H32" s="112">
        <v>4.91</v>
      </c>
      <c r="I32" s="107" t="s">
        <v>118</v>
      </c>
      <c r="J32" s="112">
        <f t="shared" si="0"/>
        <v>22.36</v>
      </c>
      <c r="K32" s="210" t="s">
        <v>155</v>
      </c>
      <c r="L32" s="108">
        <v>2021</v>
      </c>
      <c r="M32" s="108">
        <v>138</v>
      </c>
      <c r="N32" s="109" t="s">
        <v>240</v>
      </c>
      <c r="O32" s="111" t="s">
        <v>241</v>
      </c>
      <c r="P32" s="109" t="s">
        <v>242</v>
      </c>
      <c r="Q32" s="109" t="s">
        <v>242</v>
      </c>
      <c r="R32" s="108">
        <v>1</v>
      </c>
      <c r="S32" s="111" t="s">
        <v>122</v>
      </c>
      <c r="T32" s="108">
        <v>1010203</v>
      </c>
      <c r="U32" s="108">
        <v>140</v>
      </c>
      <c r="V32" s="108">
        <v>1050</v>
      </c>
      <c r="W32" s="108">
        <v>2</v>
      </c>
      <c r="X32" s="113">
        <v>2020</v>
      </c>
      <c r="Y32" s="113">
        <v>24</v>
      </c>
      <c r="Z32" s="113">
        <v>0</v>
      </c>
      <c r="AA32" s="114" t="s">
        <v>243</v>
      </c>
      <c r="AB32" s="108">
        <v>83</v>
      </c>
      <c r="AC32" s="109" t="s">
        <v>136</v>
      </c>
      <c r="AD32" s="211" t="s">
        <v>244</v>
      </c>
      <c r="AE32" s="211" t="s">
        <v>225</v>
      </c>
      <c r="AF32" s="212">
        <f t="shared" si="1"/>
        <v>-17</v>
      </c>
      <c r="AG32" s="213">
        <f t="shared" si="2"/>
        <v>22.36</v>
      </c>
      <c r="AH32" s="214">
        <f t="shared" si="3"/>
        <v>-380.12</v>
      </c>
      <c r="AI32" s="215" t="s">
        <v>127</v>
      </c>
    </row>
    <row r="33" spans="1:35" ht="15">
      <c r="A33" s="108">
        <v>2021</v>
      </c>
      <c r="B33" s="108">
        <v>35</v>
      </c>
      <c r="C33" s="109" t="s">
        <v>169</v>
      </c>
      <c r="D33" s="208" t="s">
        <v>245</v>
      </c>
      <c r="E33" s="109" t="s">
        <v>218</v>
      </c>
      <c r="F33" s="209" t="s">
        <v>246</v>
      </c>
      <c r="G33" s="112">
        <v>439.59</v>
      </c>
      <c r="H33" s="112">
        <v>79.22</v>
      </c>
      <c r="I33" s="107" t="s">
        <v>118</v>
      </c>
      <c r="J33" s="112">
        <f t="shared" si="0"/>
        <v>360.37</v>
      </c>
      <c r="K33" s="210" t="s">
        <v>247</v>
      </c>
      <c r="L33" s="108">
        <v>2021</v>
      </c>
      <c r="M33" s="108">
        <v>137</v>
      </c>
      <c r="N33" s="109" t="s">
        <v>240</v>
      </c>
      <c r="O33" s="111" t="s">
        <v>241</v>
      </c>
      <c r="P33" s="109" t="s">
        <v>242</v>
      </c>
      <c r="Q33" s="109" t="s">
        <v>242</v>
      </c>
      <c r="R33" s="108">
        <v>1</v>
      </c>
      <c r="S33" s="111" t="s">
        <v>122</v>
      </c>
      <c r="T33" s="108">
        <v>1080203</v>
      </c>
      <c r="U33" s="108">
        <v>2890</v>
      </c>
      <c r="V33" s="108">
        <v>1938</v>
      </c>
      <c r="W33" s="108">
        <v>99</v>
      </c>
      <c r="X33" s="113">
        <v>2021</v>
      </c>
      <c r="Y33" s="113">
        <v>187</v>
      </c>
      <c r="Z33" s="113">
        <v>0</v>
      </c>
      <c r="AA33" s="114" t="s">
        <v>243</v>
      </c>
      <c r="AB33" s="108">
        <v>85</v>
      </c>
      <c r="AC33" s="109" t="s">
        <v>136</v>
      </c>
      <c r="AD33" s="211" t="s">
        <v>244</v>
      </c>
      <c r="AE33" s="211" t="s">
        <v>225</v>
      </c>
      <c r="AF33" s="212">
        <f t="shared" si="1"/>
        <v>-17</v>
      </c>
      <c r="AG33" s="213">
        <f t="shared" si="2"/>
        <v>360.37</v>
      </c>
      <c r="AH33" s="214">
        <f t="shared" si="3"/>
        <v>-6126.29</v>
      </c>
      <c r="AI33" s="215" t="s">
        <v>127</v>
      </c>
    </row>
    <row r="34" spans="1:35" ht="15">
      <c r="A34" s="108">
        <v>2021</v>
      </c>
      <c r="B34" s="108">
        <v>36</v>
      </c>
      <c r="C34" s="109" t="s">
        <v>169</v>
      </c>
      <c r="D34" s="208" t="s">
        <v>248</v>
      </c>
      <c r="E34" s="109" t="s">
        <v>218</v>
      </c>
      <c r="F34" s="209" t="s">
        <v>249</v>
      </c>
      <c r="G34" s="112">
        <v>78.94</v>
      </c>
      <c r="H34" s="112">
        <v>14.22</v>
      </c>
      <c r="I34" s="107" t="s">
        <v>118</v>
      </c>
      <c r="J34" s="112">
        <f t="shared" si="0"/>
        <v>64.72</v>
      </c>
      <c r="K34" s="210" t="s">
        <v>155</v>
      </c>
      <c r="L34" s="108">
        <v>2021</v>
      </c>
      <c r="M34" s="108">
        <v>136</v>
      </c>
      <c r="N34" s="109" t="s">
        <v>240</v>
      </c>
      <c r="O34" s="111" t="s">
        <v>241</v>
      </c>
      <c r="P34" s="109" t="s">
        <v>242</v>
      </c>
      <c r="Q34" s="109" t="s">
        <v>242</v>
      </c>
      <c r="R34" s="108">
        <v>1</v>
      </c>
      <c r="S34" s="111" t="s">
        <v>122</v>
      </c>
      <c r="T34" s="108">
        <v>1010203</v>
      </c>
      <c r="U34" s="108">
        <v>140</v>
      </c>
      <c r="V34" s="108">
        <v>1050</v>
      </c>
      <c r="W34" s="108">
        <v>2</v>
      </c>
      <c r="X34" s="113">
        <v>2020</v>
      </c>
      <c r="Y34" s="113">
        <v>24</v>
      </c>
      <c r="Z34" s="113">
        <v>0</v>
      </c>
      <c r="AA34" s="114" t="s">
        <v>243</v>
      </c>
      <c r="AB34" s="108">
        <v>83</v>
      </c>
      <c r="AC34" s="109" t="s">
        <v>136</v>
      </c>
      <c r="AD34" s="211" t="s">
        <v>244</v>
      </c>
      <c r="AE34" s="211" t="s">
        <v>225</v>
      </c>
      <c r="AF34" s="212">
        <f t="shared" si="1"/>
        <v>-17</v>
      </c>
      <c r="AG34" s="213">
        <f t="shared" si="2"/>
        <v>64.72</v>
      </c>
      <c r="AH34" s="214">
        <f t="shared" si="3"/>
        <v>-1100.24</v>
      </c>
      <c r="AI34" s="215" t="s">
        <v>127</v>
      </c>
    </row>
    <row r="35" spans="1:35" ht="15">
      <c r="A35" s="108">
        <v>2021</v>
      </c>
      <c r="B35" s="108">
        <v>37</v>
      </c>
      <c r="C35" s="109" t="s">
        <v>169</v>
      </c>
      <c r="D35" s="208" t="s">
        <v>250</v>
      </c>
      <c r="E35" s="109" t="s">
        <v>218</v>
      </c>
      <c r="F35" s="209" t="s">
        <v>251</v>
      </c>
      <c r="G35" s="112">
        <v>112.48</v>
      </c>
      <c r="H35" s="112">
        <v>20.28</v>
      </c>
      <c r="I35" s="107" t="s">
        <v>118</v>
      </c>
      <c r="J35" s="112">
        <f t="shared" si="0"/>
        <v>92.2</v>
      </c>
      <c r="K35" s="210" t="s">
        <v>155</v>
      </c>
      <c r="L35" s="108">
        <v>2021</v>
      </c>
      <c r="M35" s="108">
        <v>139</v>
      </c>
      <c r="N35" s="109" t="s">
        <v>240</v>
      </c>
      <c r="O35" s="111" t="s">
        <v>241</v>
      </c>
      <c r="P35" s="109" t="s">
        <v>242</v>
      </c>
      <c r="Q35" s="109" t="s">
        <v>242</v>
      </c>
      <c r="R35" s="108">
        <v>1</v>
      </c>
      <c r="S35" s="111" t="s">
        <v>122</v>
      </c>
      <c r="T35" s="108">
        <v>1010203</v>
      </c>
      <c r="U35" s="108">
        <v>140</v>
      </c>
      <c r="V35" s="108">
        <v>1050</v>
      </c>
      <c r="W35" s="108">
        <v>2</v>
      </c>
      <c r="X35" s="113">
        <v>2020</v>
      </c>
      <c r="Y35" s="113">
        <v>24</v>
      </c>
      <c r="Z35" s="113">
        <v>0</v>
      </c>
      <c r="AA35" s="114" t="s">
        <v>243</v>
      </c>
      <c r="AB35" s="108">
        <v>83</v>
      </c>
      <c r="AC35" s="109" t="s">
        <v>136</v>
      </c>
      <c r="AD35" s="211" t="s">
        <v>244</v>
      </c>
      <c r="AE35" s="211" t="s">
        <v>225</v>
      </c>
      <c r="AF35" s="212">
        <f t="shared" si="1"/>
        <v>-17</v>
      </c>
      <c r="AG35" s="213">
        <f t="shared" si="2"/>
        <v>92.2</v>
      </c>
      <c r="AH35" s="214">
        <f t="shared" si="3"/>
        <v>-1567.4</v>
      </c>
      <c r="AI35" s="215" t="s">
        <v>127</v>
      </c>
    </row>
    <row r="36" spans="1:35" ht="15">
      <c r="A36" s="108">
        <v>2021</v>
      </c>
      <c r="B36" s="108">
        <v>38</v>
      </c>
      <c r="C36" s="109" t="s">
        <v>169</v>
      </c>
      <c r="D36" s="208" t="s">
        <v>252</v>
      </c>
      <c r="E36" s="109" t="s">
        <v>218</v>
      </c>
      <c r="F36" s="209" t="s">
        <v>253</v>
      </c>
      <c r="G36" s="112">
        <v>1426.68</v>
      </c>
      <c r="H36" s="112">
        <v>257.27</v>
      </c>
      <c r="I36" s="107" t="s">
        <v>118</v>
      </c>
      <c r="J36" s="112">
        <f t="shared" si="0"/>
        <v>1169.41</v>
      </c>
      <c r="K36" s="210" t="s">
        <v>247</v>
      </c>
      <c r="L36" s="108">
        <v>2021</v>
      </c>
      <c r="M36" s="108">
        <v>140</v>
      </c>
      <c r="N36" s="109" t="s">
        <v>240</v>
      </c>
      <c r="O36" s="111" t="s">
        <v>241</v>
      </c>
      <c r="P36" s="109" t="s">
        <v>242</v>
      </c>
      <c r="Q36" s="109" t="s">
        <v>242</v>
      </c>
      <c r="R36" s="108">
        <v>1</v>
      </c>
      <c r="S36" s="111" t="s">
        <v>122</v>
      </c>
      <c r="T36" s="108">
        <v>1080203</v>
      </c>
      <c r="U36" s="108">
        <v>2890</v>
      </c>
      <c r="V36" s="108">
        <v>1938</v>
      </c>
      <c r="W36" s="108">
        <v>99</v>
      </c>
      <c r="X36" s="113">
        <v>2021</v>
      </c>
      <c r="Y36" s="113">
        <v>187</v>
      </c>
      <c r="Z36" s="113">
        <v>0</v>
      </c>
      <c r="AA36" s="114" t="s">
        <v>243</v>
      </c>
      <c r="AB36" s="108">
        <v>85</v>
      </c>
      <c r="AC36" s="109" t="s">
        <v>136</v>
      </c>
      <c r="AD36" s="211" t="s">
        <v>244</v>
      </c>
      <c r="AE36" s="211" t="s">
        <v>225</v>
      </c>
      <c r="AF36" s="212">
        <f t="shared" si="1"/>
        <v>-17</v>
      </c>
      <c r="AG36" s="213">
        <f t="shared" si="2"/>
        <v>1169.41</v>
      </c>
      <c r="AH36" s="214">
        <f t="shared" si="3"/>
        <v>-19879.97</v>
      </c>
      <c r="AI36" s="215" t="s">
        <v>127</v>
      </c>
    </row>
    <row r="37" spans="1:35" ht="15">
      <c r="A37" s="108">
        <v>2021</v>
      </c>
      <c r="B37" s="108">
        <v>39</v>
      </c>
      <c r="C37" s="109" t="s">
        <v>169</v>
      </c>
      <c r="D37" s="208" t="s">
        <v>254</v>
      </c>
      <c r="E37" s="109" t="s">
        <v>218</v>
      </c>
      <c r="F37" s="209" t="s">
        <v>255</v>
      </c>
      <c r="G37" s="112">
        <v>352.58</v>
      </c>
      <c r="H37" s="112">
        <v>63.58</v>
      </c>
      <c r="I37" s="107" t="s">
        <v>118</v>
      </c>
      <c r="J37" s="112">
        <f t="shared" si="0"/>
        <v>289</v>
      </c>
      <c r="K37" s="210" t="s">
        <v>155</v>
      </c>
      <c r="L37" s="108">
        <v>2021</v>
      </c>
      <c r="M37" s="108">
        <v>142</v>
      </c>
      <c r="N37" s="109" t="s">
        <v>240</v>
      </c>
      <c r="O37" s="111" t="s">
        <v>241</v>
      </c>
      <c r="P37" s="109" t="s">
        <v>242</v>
      </c>
      <c r="Q37" s="109" t="s">
        <v>242</v>
      </c>
      <c r="R37" s="108">
        <v>1</v>
      </c>
      <c r="S37" s="111" t="s">
        <v>122</v>
      </c>
      <c r="T37" s="108">
        <v>1010203</v>
      </c>
      <c r="U37" s="108">
        <v>140</v>
      </c>
      <c r="V37" s="108">
        <v>1050</v>
      </c>
      <c r="W37" s="108">
        <v>2</v>
      </c>
      <c r="X37" s="113">
        <v>2020</v>
      </c>
      <c r="Y37" s="113">
        <v>24</v>
      </c>
      <c r="Z37" s="113">
        <v>0</v>
      </c>
      <c r="AA37" s="114" t="s">
        <v>243</v>
      </c>
      <c r="AB37" s="108">
        <v>83</v>
      </c>
      <c r="AC37" s="109" t="s">
        <v>136</v>
      </c>
      <c r="AD37" s="211" t="s">
        <v>244</v>
      </c>
      <c r="AE37" s="211" t="s">
        <v>225</v>
      </c>
      <c r="AF37" s="212">
        <f t="shared" si="1"/>
        <v>-17</v>
      </c>
      <c r="AG37" s="213">
        <f t="shared" si="2"/>
        <v>289</v>
      </c>
      <c r="AH37" s="214">
        <f t="shared" si="3"/>
        <v>-4913</v>
      </c>
      <c r="AI37" s="215" t="s">
        <v>127</v>
      </c>
    </row>
    <row r="38" spans="1:35" ht="15">
      <c r="A38" s="108">
        <v>2021</v>
      </c>
      <c r="B38" s="108">
        <v>40</v>
      </c>
      <c r="C38" s="109" t="s">
        <v>169</v>
      </c>
      <c r="D38" s="208" t="s">
        <v>256</v>
      </c>
      <c r="E38" s="109" t="s">
        <v>218</v>
      </c>
      <c r="F38" s="209" t="s">
        <v>257</v>
      </c>
      <c r="G38" s="112">
        <v>462.51</v>
      </c>
      <c r="H38" s="112">
        <v>83.4</v>
      </c>
      <c r="I38" s="107" t="s">
        <v>118</v>
      </c>
      <c r="J38" s="112">
        <f t="shared" si="0"/>
        <v>379.11</v>
      </c>
      <c r="K38" s="210" t="s">
        <v>247</v>
      </c>
      <c r="L38" s="108">
        <v>2021</v>
      </c>
      <c r="M38" s="108">
        <v>141</v>
      </c>
      <c r="N38" s="109" t="s">
        <v>240</v>
      </c>
      <c r="O38" s="111" t="s">
        <v>241</v>
      </c>
      <c r="P38" s="109" t="s">
        <v>242</v>
      </c>
      <c r="Q38" s="109" t="s">
        <v>242</v>
      </c>
      <c r="R38" s="108">
        <v>1</v>
      </c>
      <c r="S38" s="111" t="s">
        <v>122</v>
      </c>
      <c r="T38" s="108">
        <v>1080203</v>
      </c>
      <c r="U38" s="108">
        <v>2890</v>
      </c>
      <c r="V38" s="108">
        <v>1938</v>
      </c>
      <c r="W38" s="108">
        <v>99</v>
      </c>
      <c r="X38" s="113">
        <v>2020</v>
      </c>
      <c r="Y38" s="113">
        <v>187</v>
      </c>
      <c r="Z38" s="113">
        <v>0</v>
      </c>
      <c r="AA38" s="114" t="s">
        <v>243</v>
      </c>
      <c r="AB38" s="108">
        <v>84</v>
      </c>
      <c r="AC38" s="109" t="s">
        <v>136</v>
      </c>
      <c r="AD38" s="211" t="s">
        <v>244</v>
      </c>
      <c r="AE38" s="211" t="s">
        <v>225</v>
      </c>
      <c r="AF38" s="212">
        <f t="shared" si="1"/>
        <v>-17</v>
      </c>
      <c r="AG38" s="213">
        <f t="shared" si="2"/>
        <v>379.11</v>
      </c>
      <c r="AH38" s="214">
        <f t="shared" si="3"/>
        <v>-6444.87</v>
      </c>
      <c r="AI38" s="215" t="s">
        <v>127</v>
      </c>
    </row>
    <row r="39" spans="1:35" ht="15">
      <c r="A39" s="108">
        <v>2021</v>
      </c>
      <c r="B39" s="108">
        <v>41</v>
      </c>
      <c r="C39" s="109" t="s">
        <v>169</v>
      </c>
      <c r="D39" s="208" t="s">
        <v>258</v>
      </c>
      <c r="E39" s="109" t="s">
        <v>240</v>
      </c>
      <c r="F39" s="209" t="s">
        <v>259</v>
      </c>
      <c r="G39" s="112">
        <v>1010</v>
      </c>
      <c r="H39" s="112">
        <v>182.13</v>
      </c>
      <c r="I39" s="107" t="s">
        <v>118</v>
      </c>
      <c r="J39" s="112">
        <f t="shared" si="0"/>
        <v>827.87</v>
      </c>
      <c r="K39" s="210" t="s">
        <v>260</v>
      </c>
      <c r="L39" s="108">
        <v>2021</v>
      </c>
      <c r="M39" s="108">
        <v>155</v>
      </c>
      <c r="N39" s="109" t="s">
        <v>169</v>
      </c>
      <c r="O39" s="111" t="s">
        <v>261</v>
      </c>
      <c r="P39" s="109" t="s">
        <v>262</v>
      </c>
      <c r="Q39" s="109" t="s">
        <v>142</v>
      </c>
      <c r="R39" s="108">
        <v>2</v>
      </c>
      <c r="S39" s="111" t="s">
        <v>150</v>
      </c>
      <c r="T39" s="108">
        <v>2010501</v>
      </c>
      <c r="U39" s="108">
        <v>6130</v>
      </c>
      <c r="V39" s="108">
        <v>3001</v>
      </c>
      <c r="W39" s="108">
        <v>99</v>
      </c>
      <c r="X39" s="113">
        <v>2020</v>
      </c>
      <c r="Y39" s="113">
        <v>249</v>
      </c>
      <c r="Z39" s="113">
        <v>0</v>
      </c>
      <c r="AA39" s="114" t="s">
        <v>171</v>
      </c>
      <c r="AB39" s="108">
        <v>99</v>
      </c>
      <c r="AC39" s="109" t="s">
        <v>263</v>
      </c>
      <c r="AD39" s="211" t="s">
        <v>264</v>
      </c>
      <c r="AE39" s="211" t="s">
        <v>263</v>
      </c>
      <c r="AF39" s="212">
        <f t="shared" si="1"/>
        <v>-10</v>
      </c>
      <c r="AG39" s="213">
        <f t="shared" si="2"/>
        <v>827.87</v>
      </c>
      <c r="AH39" s="214">
        <f t="shared" si="3"/>
        <v>-8278.7</v>
      </c>
      <c r="AI39" s="215" t="s">
        <v>127</v>
      </c>
    </row>
    <row r="40" spans="1:35" ht="15">
      <c r="A40" s="108">
        <v>2021</v>
      </c>
      <c r="B40" s="108">
        <v>41</v>
      </c>
      <c r="C40" s="109" t="s">
        <v>169</v>
      </c>
      <c r="D40" s="208" t="s">
        <v>258</v>
      </c>
      <c r="E40" s="109" t="s">
        <v>240</v>
      </c>
      <c r="F40" s="209" t="s">
        <v>259</v>
      </c>
      <c r="G40" s="112">
        <v>1463</v>
      </c>
      <c r="H40" s="112">
        <v>263.82</v>
      </c>
      <c r="I40" s="107" t="s">
        <v>118</v>
      </c>
      <c r="J40" s="112">
        <f t="shared" si="0"/>
        <v>1199.18</v>
      </c>
      <c r="K40" s="210" t="s">
        <v>260</v>
      </c>
      <c r="L40" s="108">
        <v>2021</v>
      </c>
      <c r="M40" s="108">
        <v>155</v>
      </c>
      <c r="N40" s="109" t="s">
        <v>169</v>
      </c>
      <c r="O40" s="111" t="s">
        <v>261</v>
      </c>
      <c r="P40" s="109" t="s">
        <v>262</v>
      </c>
      <c r="Q40" s="109" t="s">
        <v>142</v>
      </c>
      <c r="R40" s="108">
        <v>2</v>
      </c>
      <c r="S40" s="111" t="s">
        <v>150</v>
      </c>
      <c r="T40" s="108">
        <v>1010503</v>
      </c>
      <c r="U40" s="108">
        <v>470</v>
      </c>
      <c r="V40" s="108">
        <v>1156</v>
      </c>
      <c r="W40" s="108">
        <v>99</v>
      </c>
      <c r="X40" s="113">
        <v>2020</v>
      </c>
      <c r="Y40" s="113">
        <v>250</v>
      </c>
      <c r="Z40" s="113">
        <v>0</v>
      </c>
      <c r="AA40" s="114" t="s">
        <v>171</v>
      </c>
      <c r="AB40" s="108">
        <v>96</v>
      </c>
      <c r="AC40" s="109" t="s">
        <v>263</v>
      </c>
      <c r="AD40" s="211" t="s">
        <v>264</v>
      </c>
      <c r="AE40" s="211" t="s">
        <v>263</v>
      </c>
      <c r="AF40" s="212">
        <f t="shared" si="1"/>
        <v>-10</v>
      </c>
      <c r="AG40" s="213">
        <f t="shared" si="2"/>
        <v>1199.18</v>
      </c>
      <c r="AH40" s="214">
        <f t="shared" si="3"/>
        <v>-11991.800000000001</v>
      </c>
      <c r="AI40" s="215" t="s">
        <v>127</v>
      </c>
    </row>
    <row r="41" spans="1:35" ht="15">
      <c r="A41" s="108">
        <v>2021</v>
      </c>
      <c r="B41" s="108">
        <v>41</v>
      </c>
      <c r="C41" s="109" t="s">
        <v>169</v>
      </c>
      <c r="D41" s="208" t="s">
        <v>258</v>
      </c>
      <c r="E41" s="109" t="s">
        <v>240</v>
      </c>
      <c r="F41" s="209" t="s">
        <v>259</v>
      </c>
      <c r="G41" s="112">
        <v>1000</v>
      </c>
      <c r="H41" s="112">
        <v>180.33</v>
      </c>
      <c r="I41" s="107" t="s">
        <v>118</v>
      </c>
      <c r="J41" s="112">
        <f t="shared" si="0"/>
        <v>819.67</v>
      </c>
      <c r="K41" s="210" t="s">
        <v>260</v>
      </c>
      <c r="L41" s="108">
        <v>2021</v>
      </c>
      <c r="M41" s="108">
        <v>155</v>
      </c>
      <c r="N41" s="109" t="s">
        <v>169</v>
      </c>
      <c r="O41" s="111" t="s">
        <v>261</v>
      </c>
      <c r="P41" s="109" t="s">
        <v>262</v>
      </c>
      <c r="Q41" s="109" t="s">
        <v>142</v>
      </c>
      <c r="R41" s="108">
        <v>2</v>
      </c>
      <c r="S41" s="111" t="s">
        <v>150</v>
      </c>
      <c r="T41" s="108">
        <v>2010205</v>
      </c>
      <c r="U41" s="108">
        <v>5870</v>
      </c>
      <c r="V41" s="108">
        <v>3010</v>
      </c>
      <c r="W41" s="108">
        <v>99</v>
      </c>
      <c r="X41" s="113">
        <v>2020</v>
      </c>
      <c r="Y41" s="113">
        <v>252</v>
      </c>
      <c r="Z41" s="113">
        <v>0</v>
      </c>
      <c r="AA41" s="114" t="s">
        <v>171</v>
      </c>
      <c r="AB41" s="108">
        <v>98</v>
      </c>
      <c r="AC41" s="109" t="s">
        <v>263</v>
      </c>
      <c r="AD41" s="211" t="s">
        <v>264</v>
      </c>
      <c r="AE41" s="211" t="s">
        <v>263</v>
      </c>
      <c r="AF41" s="212">
        <f t="shared" si="1"/>
        <v>-10</v>
      </c>
      <c r="AG41" s="213">
        <f t="shared" si="2"/>
        <v>819.67</v>
      </c>
      <c r="AH41" s="214">
        <f t="shared" si="3"/>
        <v>-8196.699999999999</v>
      </c>
      <c r="AI41" s="215" t="s">
        <v>127</v>
      </c>
    </row>
    <row r="42" spans="1:35" ht="15">
      <c r="A42" s="108">
        <v>2021</v>
      </c>
      <c r="B42" s="108">
        <v>41</v>
      </c>
      <c r="C42" s="109" t="s">
        <v>169</v>
      </c>
      <c r="D42" s="208" t="s">
        <v>258</v>
      </c>
      <c r="E42" s="109" t="s">
        <v>240</v>
      </c>
      <c r="F42" s="209" t="s">
        <v>259</v>
      </c>
      <c r="G42" s="112">
        <v>309</v>
      </c>
      <c r="H42" s="112">
        <v>55.72</v>
      </c>
      <c r="I42" s="107" t="s">
        <v>118</v>
      </c>
      <c r="J42" s="112">
        <f t="shared" si="0"/>
        <v>253.28</v>
      </c>
      <c r="K42" s="210" t="s">
        <v>260</v>
      </c>
      <c r="L42" s="108">
        <v>2021</v>
      </c>
      <c r="M42" s="108">
        <v>155</v>
      </c>
      <c r="N42" s="109" t="s">
        <v>169</v>
      </c>
      <c r="O42" s="111" t="s">
        <v>261</v>
      </c>
      <c r="P42" s="109" t="s">
        <v>262</v>
      </c>
      <c r="Q42" s="109" t="s">
        <v>142</v>
      </c>
      <c r="R42" s="108">
        <v>2</v>
      </c>
      <c r="S42" s="111" t="s">
        <v>150</v>
      </c>
      <c r="T42" s="108">
        <v>1090603</v>
      </c>
      <c r="U42" s="108">
        <v>3660</v>
      </c>
      <c r="V42" s="108">
        <v>1260</v>
      </c>
      <c r="W42" s="108">
        <v>99</v>
      </c>
      <c r="X42" s="113">
        <v>2020</v>
      </c>
      <c r="Y42" s="113">
        <v>253</v>
      </c>
      <c r="Z42" s="113">
        <v>0</v>
      </c>
      <c r="AA42" s="114" t="s">
        <v>171</v>
      </c>
      <c r="AB42" s="108">
        <v>97</v>
      </c>
      <c r="AC42" s="109" t="s">
        <v>263</v>
      </c>
      <c r="AD42" s="211" t="s">
        <v>264</v>
      </c>
      <c r="AE42" s="211" t="s">
        <v>263</v>
      </c>
      <c r="AF42" s="212">
        <f t="shared" si="1"/>
        <v>-10</v>
      </c>
      <c r="AG42" s="213">
        <f t="shared" si="2"/>
        <v>253.28</v>
      </c>
      <c r="AH42" s="214">
        <f t="shared" si="3"/>
        <v>-2532.8</v>
      </c>
      <c r="AI42" s="215" t="s">
        <v>127</v>
      </c>
    </row>
    <row r="43" spans="1:35" ht="15">
      <c r="A43" s="108">
        <v>2021</v>
      </c>
      <c r="B43" s="108">
        <v>51</v>
      </c>
      <c r="C43" s="109" t="s">
        <v>243</v>
      </c>
      <c r="D43" s="208" t="s">
        <v>265</v>
      </c>
      <c r="E43" s="109" t="s">
        <v>125</v>
      </c>
      <c r="F43" s="209" t="s">
        <v>266</v>
      </c>
      <c r="G43" s="112">
        <v>2684</v>
      </c>
      <c r="H43" s="112">
        <v>484</v>
      </c>
      <c r="I43" s="107" t="s">
        <v>118</v>
      </c>
      <c r="J43" s="112">
        <f t="shared" si="0"/>
        <v>2200</v>
      </c>
      <c r="K43" s="210" t="s">
        <v>267</v>
      </c>
      <c r="L43" s="108">
        <v>2021</v>
      </c>
      <c r="M43" s="108">
        <v>167</v>
      </c>
      <c r="N43" s="109" t="s">
        <v>125</v>
      </c>
      <c r="O43" s="111" t="s">
        <v>268</v>
      </c>
      <c r="P43" s="109" t="s">
        <v>269</v>
      </c>
      <c r="Q43" s="109" t="s">
        <v>269</v>
      </c>
      <c r="R43" s="108">
        <v>2</v>
      </c>
      <c r="S43" s="111" t="s">
        <v>150</v>
      </c>
      <c r="T43" s="108">
        <v>1010603</v>
      </c>
      <c r="U43" s="108">
        <v>580</v>
      </c>
      <c r="V43" s="108">
        <v>1086</v>
      </c>
      <c r="W43" s="108">
        <v>99</v>
      </c>
      <c r="X43" s="113">
        <v>2019</v>
      </c>
      <c r="Y43" s="113">
        <v>106</v>
      </c>
      <c r="Z43" s="113">
        <v>0</v>
      </c>
      <c r="AA43" s="114" t="s">
        <v>243</v>
      </c>
      <c r="AB43" s="108">
        <v>71</v>
      </c>
      <c r="AC43" s="109" t="s">
        <v>208</v>
      </c>
      <c r="AD43" s="211" t="s">
        <v>270</v>
      </c>
      <c r="AE43" s="211" t="s">
        <v>225</v>
      </c>
      <c r="AF43" s="212">
        <f t="shared" si="1"/>
        <v>-19</v>
      </c>
      <c r="AG43" s="213">
        <f t="shared" si="2"/>
        <v>2200</v>
      </c>
      <c r="AH43" s="214">
        <f t="shared" si="3"/>
        <v>-41800</v>
      </c>
      <c r="AI43" s="215" t="s">
        <v>127</v>
      </c>
    </row>
    <row r="44" spans="1:35" ht="15">
      <c r="A44" s="108">
        <v>2021</v>
      </c>
      <c r="B44" s="108">
        <v>52</v>
      </c>
      <c r="C44" s="109" t="s">
        <v>243</v>
      </c>
      <c r="D44" s="208" t="s">
        <v>271</v>
      </c>
      <c r="E44" s="109" t="s">
        <v>169</v>
      </c>
      <c r="F44" s="209" t="s">
        <v>272</v>
      </c>
      <c r="G44" s="112">
        <v>2649.46</v>
      </c>
      <c r="H44" s="112">
        <v>240.86</v>
      </c>
      <c r="I44" s="107" t="s">
        <v>118</v>
      </c>
      <c r="J44" s="112">
        <f t="shared" si="0"/>
        <v>2408.6</v>
      </c>
      <c r="K44" s="210" t="s">
        <v>273</v>
      </c>
      <c r="L44" s="108">
        <v>2021</v>
      </c>
      <c r="M44" s="108">
        <v>158</v>
      </c>
      <c r="N44" s="109" t="s">
        <v>125</v>
      </c>
      <c r="O44" s="111" t="s">
        <v>274</v>
      </c>
      <c r="P44" s="109" t="s">
        <v>275</v>
      </c>
      <c r="Q44" s="109" t="s">
        <v>275</v>
      </c>
      <c r="R44" s="108">
        <v>2</v>
      </c>
      <c r="S44" s="111" t="s">
        <v>150</v>
      </c>
      <c r="T44" s="108">
        <v>2090401</v>
      </c>
      <c r="U44" s="108">
        <v>8830</v>
      </c>
      <c r="V44" s="108">
        <v>3325</v>
      </c>
      <c r="W44" s="108">
        <v>99</v>
      </c>
      <c r="X44" s="113">
        <v>2020</v>
      </c>
      <c r="Y44" s="113">
        <v>51</v>
      </c>
      <c r="Z44" s="113">
        <v>2</v>
      </c>
      <c r="AA44" s="114" t="s">
        <v>243</v>
      </c>
      <c r="AB44" s="108">
        <v>72</v>
      </c>
      <c r="AC44" s="109" t="s">
        <v>208</v>
      </c>
      <c r="AD44" s="211" t="s">
        <v>270</v>
      </c>
      <c r="AE44" s="211" t="s">
        <v>225</v>
      </c>
      <c r="AF44" s="212">
        <f t="shared" si="1"/>
        <v>-19</v>
      </c>
      <c r="AG44" s="213">
        <f t="shared" si="2"/>
        <v>2408.6</v>
      </c>
      <c r="AH44" s="214">
        <f t="shared" si="3"/>
        <v>-45763.4</v>
      </c>
      <c r="AI44" s="215" t="s">
        <v>127</v>
      </c>
    </row>
    <row r="45" spans="1:35" ht="15">
      <c r="A45" s="108">
        <v>2021</v>
      </c>
      <c r="B45" s="108">
        <v>54</v>
      </c>
      <c r="C45" s="109" t="s">
        <v>276</v>
      </c>
      <c r="D45" s="208" t="s">
        <v>277</v>
      </c>
      <c r="E45" s="109" t="s">
        <v>143</v>
      </c>
      <c r="F45" s="209" t="s">
        <v>278</v>
      </c>
      <c r="G45" s="112">
        <v>446.58</v>
      </c>
      <c r="H45" s="112">
        <v>80.53</v>
      </c>
      <c r="I45" s="107" t="s">
        <v>118</v>
      </c>
      <c r="J45" s="112">
        <f t="shared" si="0"/>
        <v>366.04999999999995</v>
      </c>
      <c r="K45" s="210" t="s">
        <v>279</v>
      </c>
      <c r="L45" s="108">
        <v>2021</v>
      </c>
      <c r="M45" s="108">
        <v>218</v>
      </c>
      <c r="N45" s="109" t="s">
        <v>225</v>
      </c>
      <c r="O45" s="111" t="s">
        <v>280</v>
      </c>
      <c r="P45" s="109" t="s">
        <v>281</v>
      </c>
      <c r="Q45" s="109" t="s">
        <v>281</v>
      </c>
      <c r="R45" s="108">
        <v>1</v>
      </c>
      <c r="S45" s="111" t="s">
        <v>122</v>
      </c>
      <c r="T45" s="108">
        <v>1010203</v>
      </c>
      <c r="U45" s="108">
        <v>140</v>
      </c>
      <c r="V45" s="108">
        <v>1050</v>
      </c>
      <c r="W45" s="108">
        <v>9</v>
      </c>
      <c r="X45" s="113">
        <v>2020</v>
      </c>
      <c r="Y45" s="113">
        <v>48</v>
      </c>
      <c r="Z45" s="113">
        <v>0</v>
      </c>
      <c r="AA45" s="114" t="s">
        <v>276</v>
      </c>
      <c r="AB45" s="108">
        <v>93</v>
      </c>
      <c r="AC45" s="109" t="s">
        <v>176</v>
      </c>
      <c r="AD45" s="211" t="s">
        <v>282</v>
      </c>
      <c r="AE45" s="211" t="s">
        <v>176</v>
      </c>
      <c r="AF45" s="212">
        <f t="shared" si="1"/>
        <v>-28</v>
      </c>
      <c r="AG45" s="213">
        <f t="shared" si="2"/>
        <v>366.04999999999995</v>
      </c>
      <c r="AH45" s="214">
        <f t="shared" si="3"/>
        <v>-10249.399999999998</v>
      </c>
      <c r="AI45" s="215" t="s">
        <v>127</v>
      </c>
    </row>
    <row r="46" spans="1:35" ht="15">
      <c r="A46" s="108">
        <v>2021</v>
      </c>
      <c r="B46" s="108">
        <v>55</v>
      </c>
      <c r="C46" s="109" t="s">
        <v>276</v>
      </c>
      <c r="D46" s="208" t="s">
        <v>283</v>
      </c>
      <c r="E46" s="109" t="s">
        <v>170</v>
      </c>
      <c r="F46" s="209" t="s">
        <v>278</v>
      </c>
      <c r="G46" s="112">
        <v>768.51</v>
      </c>
      <c r="H46" s="112">
        <v>138.58</v>
      </c>
      <c r="I46" s="107" t="s">
        <v>118</v>
      </c>
      <c r="J46" s="112">
        <f t="shared" si="0"/>
        <v>629.93</v>
      </c>
      <c r="K46" s="210" t="s">
        <v>279</v>
      </c>
      <c r="L46" s="108">
        <v>2021</v>
      </c>
      <c r="M46" s="108">
        <v>217</v>
      </c>
      <c r="N46" s="109" t="s">
        <v>225</v>
      </c>
      <c r="O46" s="111" t="s">
        <v>280</v>
      </c>
      <c r="P46" s="109" t="s">
        <v>281</v>
      </c>
      <c r="Q46" s="109" t="s">
        <v>281</v>
      </c>
      <c r="R46" s="108">
        <v>1</v>
      </c>
      <c r="S46" s="111" t="s">
        <v>122</v>
      </c>
      <c r="T46" s="108">
        <v>1010203</v>
      </c>
      <c r="U46" s="108">
        <v>140</v>
      </c>
      <c r="V46" s="108">
        <v>1050</v>
      </c>
      <c r="W46" s="108">
        <v>9</v>
      </c>
      <c r="X46" s="113">
        <v>2021</v>
      </c>
      <c r="Y46" s="113">
        <v>48</v>
      </c>
      <c r="Z46" s="113">
        <v>0</v>
      </c>
      <c r="AA46" s="114" t="s">
        <v>276</v>
      </c>
      <c r="AB46" s="108">
        <v>94</v>
      </c>
      <c r="AC46" s="109" t="s">
        <v>176</v>
      </c>
      <c r="AD46" s="211" t="s">
        <v>282</v>
      </c>
      <c r="AE46" s="211" t="s">
        <v>176</v>
      </c>
      <c r="AF46" s="212">
        <f t="shared" si="1"/>
        <v>-28</v>
      </c>
      <c r="AG46" s="213">
        <f t="shared" si="2"/>
        <v>629.93</v>
      </c>
      <c r="AH46" s="214">
        <f t="shared" si="3"/>
        <v>-17638.039999999997</v>
      </c>
      <c r="AI46" s="215" t="s">
        <v>127</v>
      </c>
    </row>
    <row r="47" spans="1:35" ht="15">
      <c r="A47" s="108">
        <v>2021</v>
      </c>
      <c r="B47" s="108">
        <v>56</v>
      </c>
      <c r="C47" s="109" t="s">
        <v>276</v>
      </c>
      <c r="D47" s="208" t="s">
        <v>284</v>
      </c>
      <c r="E47" s="109" t="s">
        <v>285</v>
      </c>
      <c r="F47" s="209" t="s">
        <v>212</v>
      </c>
      <c r="G47" s="112">
        <v>2805</v>
      </c>
      <c r="H47" s="112">
        <v>255</v>
      </c>
      <c r="I47" s="107" t="s">
        <v>118</v>
      </c>
      <c r="J47" s="112">
        <f t="shared" si="0"/>
        <v>2550</v>
      </c>
      <c r="K47" s="210" t="s">
        <v>213</v>
      </c>
      <c r="L47" s="108">
        <v>2021</v>
      </c>
      <c r="M47" s="108">
        <v>222</v>
      </c>
      <c r="N47" s="109" t="s">
        <v>276</v>
      </c>
      <c r="O47" s="111" t="s">
        <v>214</v>
      </c>
      <c r="P47" s="109" t="s">
        <v>215</v>
      </c>
      <c r="Q47" s="109" t="s">
        <v>216</v>
      </c>
      <c r="R47" s="108">
        <v>1</v>
      </c>
      <c r="S47" s="111" t="s">
        <v>122</v>
      </c>
      <c r="T47" s="108">
        <v>1040503</v>
      </c>
      <c r="U47" s="108">
        <v>1900</v>
      </c>
      <c r="V47" s="108">
        <v>1190</v>
      </c>
      <c r="W47" s="108">
        <v>99</v>
      </c>
      <c r="X47" s="113">
        <v>2021</v>
      </c>
      <c r="Y47" s="113">
        <v>146</v>
      </c>
      <c r="Z47" s="113">
        <v>0</v>
      </c>
      <c r="AA47" s="114" t="s">
        <v>276</v>
      </c>
      <c r="AB47" s="108">
        <v>91</v>
      </c>
      <c r="AC47" s="109" t="s">
        <v>176</v>
      </c>
      <c r="AD47" s="211" t="s">
        <v>286</v>
      </c>
      <c r="AE47" s="211" t="s">
        <v>176</v>
      </c>
      <c r="AF47" s="212">
        <f t="shared" si="1"/>
        <v>-29</v>
      </c>
      <c r="AG47" s="213">
        <f t="shared" si="2"/>
        <v>2550</v>
      </c>
      <c r="AH47" s="214">
        <f t="shared" si="3"/>
        <v>-73950</v>
      </c>
      <c r="AI47" s="215" t="s">
        <v>127</v>
      </c>
    </row>
    <row r="48" spans="1:35" ht="15">
      <c r="A48" s="108">
        <v>2021</v>
      </c>
      <c r="B48" s="108">
        <v>57</v>
      </c>
      <c r="C48" s="109" t="s">
        <v>276</v>
      </c>
      <c r="D48" s="208" t="s">
        <v>287</v>
      </c>
      <c r="E48" s="109" t="s">
        <v>225</v>
      </c>
      <c r="F48" s="209" t="s">
        <v>288</v>
      </c>
      <c r="G48" s="112">
        <v>463.6</v>
      </c>
      <c r="H48" s="112">
        <v>83.6</v>
      </c>
      <c r="I48" s="107" t="s">
        <v>118</v>
      </c>
      <c r="J48" s="112">
        <f t="shared" si="0"/>
        <v>380</v>
      </c>
      <c r="K48" s="210" t="s">
        <v>289</v>
      </c>
      <c r="L48" s="108">
        <v>2021</v>
      </c>
      <c r="M48" s="108">
        <v>221</v>
      </c>
      <c r="N48" s="109" t="s">
        <v>225</v>
      </c>
      <c r="O48" s="111" t="s">
        <v>189</v>
      </c>
      <c r="P48" s="109" t="s">
        <v>190</v>
      </c>
      <c r="Q48" s="109" t="s">
        <v>191</v>
      </c>
      <c r="R48" s="108">
        <v>3</v>
      </c>
      <c r="S48" s="111" t="s">
        <v>290</v>
      </c>
      <c r="T48" s="108">
        <v>1010203</v>
      </c>
      <c r="U48" s="108">
        <v>140</v>
      </c>
      <c r="V48" s="108">
        <v>1050</v>
      </c>
      <c r="W48" s="108">
        <v>11</v>
      </c>
      <c r="X48" s="113">
        <v>2021</v>
      </c>
      <c r="Y48" s="113">
        <v>272</v>
      </c>
      <c r="Z48" s="113">
        <v>0</v>
      </c>
      <c r="AA48" s="114" t="s">
        <v>276</v>
      </c>
      <c r="AB48" s="108">
        <v>92</v>
      </c>
      <c r="AC48" s="109" t="s">
        <v>176</v>
      </c>
      <c r="AD48" s="211" t="s">
        <v>282</v>
      </c>
      <c r="AE48" s="211" t="s">
        <v>176</v>
      </c>
      <c r="AF48" s="212">
        <f t="shared" si="1"/>
        <v>-28</v>
      </c>
      <c r="AG48" s="213">
        <f t="shared" si="2"/>
        <v>380</v>
      </c>
      <c r="AH48" s="214">
        <f t="shared" si="3"/>
        <v>-10640</v>
      </c>
      <c r="AI48" s="215" t="s">
        <v>127</v>
      </c>
    </row>
    <row r="49" spans="1:35" ht="15">
      <c r="A49" s="108">
        <v>2021</v>
      </c>
      <c r="B49" s="108">
        <v>59</v>
      </c>
      <c r="C49" s="109" t="s">
        <v>291</v>
      </c>
      <c r="D49" s="208" t="s">
        <v>292</v>
      </c>
      <c r="E49" s="109" t="s">
        <v>218</v>
      </c>
      <c r="F49" s="209" t="s">
        <v>293</v>
      </c>
      <c r="G49" s="112">
        <v>770.97</v>
      </c>
      <c r="H49" s="112">
        <v>165</v>
      </c>
      <c r="I49" s="107" t="s">
        <v>118</v>
      </c>
      <c r="J49" s="112">
        <f t="shared" si="0"/>
        <v>605.97</v>
      </c>
      <c r="K49" s="210" t="s">
        <v>294</v>
      </c>
      <c r="L49" s="108">
        <v>2021</v>
      </c>
      <c r="M49" s="108">
        <v>192</v>
      </c>
      <c r="N49" s="109" t="s">
        <v>136</v>
      </c>
      <c r="O49" s="111" t="s">
        <v>295</v>
      </c>
      <c r="P49" s="109" t="s">
        <v>296</v>
      </c>
      <c r="Q49" s="109" t="s">
        <v>296</v>
      </c>
      <c r="R49" s="108">
        <v>1</v>
      </c>
      <c r="S49" s="111" t="s">
        <v>122</v>
      </c>
      <c r="T49" s="108">
        <v>1010303</v>
      </c>
      <c r="U49" s="108">
        <v>250</v>
      </c>
      <c r="V49" s="108">
        <v>1054</v>
      </c>
      <c r="W49" s="108">
        <v>99</v>
      </c>
      <c r="X49" s="113">
        <v>2020</v>
      </c>
      <c r="Y49" s="113">
        <v>117</v>
      </c>
      <c r="Z49" s="113">
        <v>0</v>
      </c>
      <c r="AA49" s="114" t="s">
        <v>264</v>
      </c>
      <c r="AB49" s="108">
        <v>113</v>
      </c>
      <c r="AC49" s="109" t="s">
        <v>264</v>
      </c>
      <c r="AD49" s="211" t="s">
        <v>297</v>
      </c>
      <c r="AE49" s="211" t="s">
        <v>264</v>
      </c>
      <c r="AF49" s="212">
        <f t="shared" si="1"/>
        <v>-7</v>
      </c>
      <c r="AG49" s="213">
        <f t="shared" si="2"/>
        <v>605.97</v>
      </c>
      <c r="AH49" s="214">
        <f t="shared" si="3"/>
        <v>-4241.79</v>
      </c>
      <c r="AI49" s="215" t="s">
        <v>127</v>
      </c>
    </row>
    <row r="50" spans="1:35" ht="15">
      <c r="A50" s="108">
        <v>2021</v>
      </c>
      <c r="B50" s="108">
        <v>59</v>
      </c>
      <c r="C50" s="109" t="s">
        <v>291</v>
      </c>
      <c r="D50" s="208" t="s">
        <v>292</v>
      </c>
      <c r="E50" s="109" t="s">
        <v>218</v>
      </c>
      <c r="F50" s="209" t="s">
        <v>293</v>
      </c>
      <c r="G50" s="112">
        <v>144.03</v>
      </c>
      <c r="H50" s="112">
        <v>0</v>
      </c>
      <c r="I50" s="107" t="s">
        <v>118</v>
      </c>
      <c r="J50" s="112">
        <f t="shared" si="0"/>
        <v>144.03</v>
      </c>
      <c r="K50" s="210" t="s">
        <v>294</v>
      </c>
      <c r="L50" s="108">
        <v>2021</v>
      </c>
      <c r="M50" s="108">
        <v>192</v>
      </c>
      <c r="N50" s="109" t="s">
        <v>136</v>
      </c>
      <c r="O50" s="111" t="s">
        <v>295</v>
      </c>
      <c r="P50" s="109" t="s">
        <v>296</v>
      </c>
      <c r="Q50" s="109" t="s">
        <v>296</v>
      </c>
      <c r="R50" s="108">
        <v>1</v>
      </c>
      <c r="S50" s="111" t="s">
        <v>122</v>
      </c>
      <c r="T50" s="108">
        <v>1010303</v>
      </c>
      <c r="U50" s="108">
        <v>250</v>
      </c>
      <c r="V50" s="108">
        <v>1054</v>
      </c>
      <c r="W50" s="108">
        <v>99</v>
      </c>
      <c r="X50" s="113">
        <v>2021</v>
      </c>
      <c r="Y50" s="113">
        <v>44</v>
      </c>
      <c r="Z50" s="113">
        <v>0</v>
      </c>
      <c r="AA50" s="114" t="s">
        <v>264</v>
      </c>
      <c r="AB50" s="108">
        <v>112</v>
      </c>
      <c r="AC50" s="109" t="s">
        <v>264</v>
      </c>
      <c r="AD50" s="211" t="s">
        <v>297</v>
      </c>
      <c r="AE50" s="211" t="s">
        <v>298</v>
      </c>
      <c r="AF50" s="212">
        <f t="shared" si="1"/>
        <v>-4</v>
      </c>
      <c r="AG50" s="213">
        <f t="shared" si="2"/>
        <v>144.03</v>
      </c>
      <c r="AH50" s="214">
        <f t="shared" si="3"/>
        <v>-576.12</v>
      </c>
      <c r="AI50" s="215" t="s">
        <v>127</v>
      </c>
    </row>
    <row r="51" spans="1:35" ht="15">
      <c r="A51" s="108">
        <v>2021</v>
      </c>
      <c r="B51" s="108">
        <v>64</v>
      </c>
      <c r="C51" s="109" t="s">
        <v>299</v>
      </c>
      <c r="D51" s="208" t="s">
        <v>300</v>
      </c>
      <c r="E51" s="109" t="s">
        <v>193</v>
      </c>
      <c r="F51" s="209" t="s">
        <v>301</v>
      </c>
      <c r="G51" s="112">
        <v>2000</v>
      </c>
      <c r="H51" s="112">
        <v>0</v>
      </c>
      <c r="I51" s="107" t="s">
        <v>127</v>
      </c>
      <c r="J51" s="112">
        <f t="shared" si="0"/>
        <v>2000</v>
      </c>
      <c r="K51" s="210" t="s">
        <v>302</v>
      </c>
      <c r="L51" s="108">
        <v>2021</v>
      </c>
      <c r="M51" s="108">
        <v>250</v>
      </c>
      <c r="N51" s="109" t="s">
        <v>291</v>
      </c>
      <c r="O51" s="111" t="s">
        <v>303</v>
      </c>
      <c r="P51" s="109" t="s">
        <v>304</v>
      </c>
      <c r="Q51" s="109" t="s">
        <v>305</v>
      </c>
      <c r="R51" s="108">
        <v>3</v>
      </c>
      <c r="S51" s="111" t="s">
        <v>290</v>
      </c>
      <c r="T51" s="108">
        <v>1070102</v>
      </c>
      <c r="U51" s="108">
        <v>2550</v>
      </c>
      <c r="V51" s="108">
        <v>2078</v>
      </c>
      <c r="W51" s="108">
        <v>99</v>
      </c>
      <c r="X51" s="113">
        <v>2020</v>
      </c>
      <c r="Y51" s="113">
        <v>239</v>
      </c>
      <c r="Z51" s="113">
        <v>0</v>
      </c>
      <c r="AA51" s="114" t="s">
        <v>299</v>
      </c>
      <c r="AB51" s="108">
        <v>109</v>
      </c>
      <c r="AC51" s="109" t="s">
        <v>244</v>
      </c>
      <c r="AD51" s="211" t="s">
        <v>306</v>
      </c>
      <c r="AE51" s="211" t="s">
        <v>264</v>
      </c>
      <c r="AF51" s="212">
        <f t="shared" si="1"/>
        <v>-16</v>
      </c>
      <c r="AG51" s="213">
        <f t="shared" si="2"/>
        <v>2000</v>
      </c>
      <c r="AH51" s="214">
        <f t="shared" si="3"/>
        <v>-32000</v>
      </c>
      <c r="AI51" s="215" t="s">
        <v>127</v>
      </c>
    </row>
    <row r="52" spans="1:35" ht="15">
      <c r="A52" s="108">
        <v>2021</v>
      </c>
      <c r="B52" s="108">
        <v>65</v>
      </c>
      <c r="C52" s="109" t="s">
        <v>299</v>
      </c>
      <c r="D52" s="208" t="s">
        <v>307</v>
      </c>
      <c r="E52" s="109" t="s">
        <v>263</v>
      </c>
      <c r="F52" s="209" t="s">
        <v>308</v>
      </c>
      <c r="G52" s="112">
        <v>107.97</v>
      </c>
      <c r="H52" s="112">
        <v>0</v>
      </c>
      <c r="I52" s="107" t="s">
        <v>127</v>
      </c>
      <c r="J52" s="112">
        <f t="shared" si="0"/>
        <v>107.97</v>
      </c>
      <c r="K52" s="210" t="s">
        <v>309</v>
      </c>
      <c r="L52" s="108">
        <v>2021</v>
      </c>
      <c r="M52" s="108">
        <v>297</v>
      </c>
      <c r="N52" s="109" t="s">
        <v>310</v>
      </c>
      <c r="O52" s="111" t="s">
        <v>311</v>
      </c>
      <c r="P52" s="109" t="s">
        <v>312</v>
      </c>
      <c r="Q52" s="109" t="s">
        <v>313</v>
      </c>
      <c r="R52" s="108">
        <v>1</v>
      </c>
      <c r="S52" s="111" t="s">
        <v>122</v>
      </c>
      <c r="T52" s="108">
        <v>1010203</v>
      </c>
      <c r="U52" s="108">
        <v>140</v>
      </c>
      <c r="V52" s="108">
        <v>1050</v>
      </c>
      <c r="W52" s="108">
        <v>5</v>
      </c>
      <c r="X52" s="113">
        <v>2020</v>
      </c>
      <c r="Y52" s="113">
        <v>39</v>
      </c>
      <c r="Z52" s="113">
        <v>0</v>
      </c>
      <c r="AA52" s="114" t="s">
        <v>299</v>
      </c>
      <c r="AB52" s="108">
        <v>110</v>
      </c>
      <c r="AC52" s="109" t="s">
        <v>244</v>
      </c>
      <c r="AD52" s="211" t="s">
        <v>314</v>
      </c>
      <c r="AE52" s="211" t="s">
        <v>264</v>
      </c>
      <c r="AF52" s="212">
        <f t="shared" si="1"/>
        <v>-21</v>
      </c>
      <c r="AG52" s="213">
        <f t="shared" si="2"/>
        <v>107.97</v>
      </c>
      <c r="AH52" s="214">
        <f t="shared" si="3"/>
        <v>-2267.37</v>
      </c>
      <c r="AI52" s="215" t="s">
        <v>127</v>
      </c>
    </row>
    <row r="53" spans="1:35" ht="15">
      <c r="A53" s="108">
        <v>2021</v>
      </c>
      <c r="B53" s="108">
        <v>66</v>
      </c>
      <c r="C53" s="109" t="s">
        <v>299</v>
      </c>
      <c r="D53" s="208" t="s">
        <v>315</v>
      </c>
      <c r="E53" s="109" t="s">
        <v>193</v>
      </c>
      <c r="F53" s="209" t="s">
        <v>316</v>
      </c>
      <c r="G53" s="112">
        <v>1114</v>
      </c>
      <c r="H53" s="112">
        <v>0</v>
      </c>
      <c r="I53" s="107" t="s">
        <v>127</v>
      </c>
      <c r="J53" s="112">
        <f t="shared" si="0"/>
        <v>1114</v>
      </c>
      <c r="K53" s="210" t="s">
        <v>317</v>
      </c>
      <c r="L53" s="108">
        <v>2021</v>
      </c>
      <c r="M53" s="108">
        <v>247</v>
      </c>
      <c r="N53" s="109" t="s">
        <v>291</v>
      </c>
      <c r="O53" s="111" t="s">
        <v>311</v>
      </c>
      <c r="P53" s="109" t="s">
        <v>312</v>
      </c>
      <c r="Q53" s="109" t="s">
        <v>313</v>
      </c>
      <c r="R53" s="108">
        <v>1</v>
      </c>
      <c r="S53" s="111" t="s">
        <v>122</v>
      </c>
      <c r="T53" s="108">
        <v>1010203</v>
      </c>
      <c r="U53" s="108">
        <v>140</v>
      </c>
      <c r="V53" s="108">
        <v>1050</v>
      </c>
      <c r="W53" s="108">
        <v>5</v>
      </c>
      <c r="X53" s="113">
        <v>2020</v>
      </c>
      <c r="Y53" s="113">
        <v>197</v>
      </c>
      <c r="Z53" s="113">
        <v>0</v>
      </c>
      <c r="AA53" s="114" t="s">
        <v>299</v>
      </c>
      <c r="AB53" s="108">
        <v>111</v>
      </c>
      <c r="AC53" s="109" t="s">
        <v>244</v>
      </c>
      <c r="AD53" s="211" t="s">
        <v>306</v>
      </c>
      <c r="AE53" s="211" t="s">
        <v>264</v>
      </c>
      <c r="AF53" s="212">
        <f t="shared" si="1"/>
        <v>-16</v>
      </c>
      <c r="AG53" s="213">
        <f t="shared" si="2"/>
        <v>1114</v>
      </c>
      <c r="AH53" s="214">
        <f t="shared" si="3"/>
        <v>-17824</v>
      </c>
      <c r="AI53" s="215" t="s">
        <v>127</v>
      </c>
    </row>
    <row r="54" spans="1:35" ht="15">
      <c r="A54" s="108">
        <v>2021</v>
      </c>
      <c r="B54" s="108">
        <v>67</v>
      </c>
      <c r="C54" s="109" t="s">
        <v>299</v>
      </c>
      <c r="D54" s="208" t="s">
        <v>318</v>
      </c>
      <c r="E54" s="109" t="s">
        <v>198</v>
      </c>
      <c r="F54" s="209" t="s">
        <v>319</v>
      </c>
      <c r="G54" s="112">
        <v>834.15</v>
      </c>
      <c r="H54" s="112">
        <v>150.42</v>
      </c>
      <c r="I54" s="107" t="s">
        <v>118</v>
      </c>
      <c r="J54" s="112">
        <f t="shared" si="0"/>
        <v>683.73</v>
      </c>
      <c r="K54" s="210" t="s">
        <v>320</v>
      </c>
      <c r="L54" s="108">
        <v>2021</v>
      </c>
      <c r="M54" s="108">
        <v>246</v>
      </c>
      <c r="N54" s="109" t="s">
        <v>291</v>
      </c>
      <c r="O54" s="111" t="s">
        <v>321</v>
      </c>
      <c r="P54" s="109" t="s">
        <v>322</v>
      </c>
      <c r="Q54" s="109" t="s">
        <v>322</v>
      </c>
      <c r="R54" s="108">
        <v>1</v>
      </c>
      <c r="S54" s="111" t="s">
        <v>122</v>
      </c>
      <c r="T54" s="108">
        <v>1010203</v>
      </c>
      <c r="U54" s="108">
        <v>140</v>
      </c>
      <c r="V54" s="108">
        <v>1050</v>
      </c>
      <c r="W54" s="108">
        <v>3</v>
      </c>
      <c r="X54" s="113">
        <v>2020</v>
      </c>
      <c r="Y54" s="113">
        <v>27</v>
      </c>
      <c r="Z54" s="113">
        <v>0</v>
      </c>
      <c r="AA54" s="114" t="s">
        <v>299</v>
      </c>
      <c r="AB54" s="108">
        <v>106</v>
      </c>
      <c r="AC54" s="109" t="s">
        <v>244</v>
      </c>
      <c r="AD54" s="211" t="s">
        <v>306</v>
      </c>
      <c r="AE54" s="211" t="s">
        <v>264</v>
      </c>
      <c r="AF54" s="212">
        <f t="shared" si="1"/>
        <v>-16</v>
      </c>
      <c r="AG54" s="213">
        <f t="shared" si="2"/>
        <v>683.73</v>
      </c>
      <c r="AH54" s="214">
        <f t="shared" si="3"/>
        <v>-10939.68</v>
      </c>
      <c r="AI54" s="215" t="s">
        <v>127</v>
      </c>
    </row>
    <row r="55" spans="1:35" ht="15">
      <c r="A55" s="108">
        <v>2021</v>
      </c>
      <c r="B55" s="108">
        <v>68</v>
      </c>
      <c r="C55" s="109" t="s">
        <v>299</v>
      </c>
      <c r="D55" s="208" t="s">
        <v>323</v>
      </c>
      <c r="E55" s="109" t="s">
        <v>198</v>
      </c>
      <c r="F55" s="209" t="s">
        <v>319</v>
      </c>
      <c r="G55" s="112">
        <v>112.6</v>
      </c>
      <c r="H55" s="112">
        <v>12.51</v>
      </c>
      <c r="I55" s="107" t="s">
        <v>118</v>
      </c>
      <c r="J55" s="112">
        <f t="shared" si="0"/>
        <v>100.08999999999999</v>
      </c>
      <c r="K55" s="210" t="s">
        <v>320</v>
      </c>
      <c r="L55" s="108">
        <v>2021</v>
      </c>
      <c r="M55" s="108">
        <v>248</v>
      </c>
      <c r="N55" s="109" t="s">
        <v>291</v>
      </c>
      <c r="O55" s="111" t="s">
        <v>321</v>
      </c>
      <c r="P55" s="109" t="s">
        <v>322</v>
      </c>
      <c r="Q55" s="109" t="s">
        <v>322</v>
      </c>
      <c r="R55" s="108">
        <v>1</v>
      </c>
      <c r="S55" s="111" t="s">
        <v>122</v>
      </c>
      <c r="T55" s="108">
        <v>1010203</v>
      </c>
      <c r="U55" s="108">
        <v>140</v>
      </c>
      <c r="V55" s="108">
        <v>1050</v>
      </c>
      <c r="W55" s="108">
        <v>3</v>
      </c>
      <c r="X55" s="113">
        <v>2020</v>
      </c>
      <c r="Y55" s="113">
        <v>27</v>
      </c>
      <c r="Z55" s="113">
        <v>0</v>
      </c>
      <c r="AA55" s="114" t="s">
        <v>299</v>
      </c>
      <c r="AB55" s="108">
        <v>106</v>
      </c>
      <c r="AC55" s="109" t="s">
        <v>244</v>
      </c>
      <c r="AD55" s="211" t="s">
        <v>306</v>
      </c>
      <c r="AE55" s="211" t="s">
        <v>264</v>
      </c>
      <c r="AF55" s="212">
        <f t="shared" si="1"/>
        <v>-16</v>
      </c>
      <c r="AG55" s="213">
        <f t="shared" si="2"/>
        <v>100.08999999999999</v>
      </c>
      <c r="AH55" s="214">
        <f t="shared" si="3"/>
        <v>-1601.4399999999998</v>
      </c>
      <c r="AI55" s="215" t="s">
        <v>127</v>
      </c>
    </row>
    <row r="56" spans="1:35" ht="15">
      <c r="A56" s="108">
        <v>2021</v>
      </c>
      <c r="B56" s="108">
        <v>69</v>
      </c>
      <c r="C56" s="109" t="s">
        <v>324</v>
      </c>
      <c r="D56" s="208" t="s">
        <v>325</v>
      </c>
      <c r="E56" s="109" t="s">
        <v>326</v>
      </c>
      <c r="F56" s="209" t="s">
        <v>142</v>
      </c>
      <c r="G56" s="112">
        <v>253.65</v>
      </c>
      <c r="H56" s="112">
        <v>45.74</v>
      </c>
      <c r="I56" s="107" t="s">
        <v>118</v>
      </c>
      <c r="J56" s="112">
        <f t="shared" si="0"/>
        <v>207.91</v>
      </c>
      <c r="K56" s="210" t="s">
        <v>221</v>
      </c>
      <c r="L56" s="108">
        <v>2021</v>
      </c>
      <c r="M56" s="108">
        <v>231</v>
      </c>
      <c r="N56" s="109" t="s">
        <v>176</v>
      </c>
      <c r="O56" s="111" t="s">
        <v>222</v>
      </c>
      <c r="P56" s="109" t="s">
        <v>223</v>
      </c>
      <c r="Q56" s="109" t="s">
        <v>142</v>
      </c>
      <c r="R56" s="108">
        <v>2</v>
      </c>
      <c r="S56" s="111" t="s">
        <v>150</v>
      </c>
      <c r="T56" s="108">
        <v>1080102</v>
      </c>
      <c r="U56" s="108">
        <v>2770</v>
      </c>
      <c r="V56" s="108">
        <v>1937</v>
      </c>
      <c r="W56" s="108">
        <v>99</v>
      </c>
      <c r="X56" s="113">
        <v>2021</v>
      </c>
      <c r="Y56" s="113">
        <v>35</v>
      </c>
      <c r="Z56" s="113">
        <v>0</v>
      </c>
      <c r="AA56" s="114" t="s">
        <v>324</v>
      </c>
      <c r="AB56" s="108">
        <v>155</v>
      </c>
      <c r="AC56" s="109" t="s">
        <v>297</v>
      </c>
      <c r="AD56" s="211" t="s">
        <v>327</v>
      </c>
      <c r="AE56" s="211" t="s">
        <v>297</v>
      </c>
      <c r="AF56" s="212">
        <f t="shared" si="1"/>
        <v>-7</v>
      </c>
      <c r="AG56" s="213">
        <f t="shared" si="2"/>
        <v>207.91</v>
      </c>
      <c r="AH56" s="214">
        <f t="shared" si="3"/>
        <v>-1455.37</v>
      </c>
      <c r="AI56" s="215" t="s">
        <v>127</v>
      </c>
    </row>
    <row r="57" spans="1:35" ht="15">
      <c r="A57" s="108">
        <v>2021</v>
      </c>
      <c r="B57" s="108">
        <v>69</v>
      </c>
      <c r="C57" s="109" t="s">
        <v>324</v>
      </c>
      <c r="D57" s="208" t="s">
        <v>325</v>
      </c>
      <c r="E57" s="109" t="s">
        <v>326</v>
      </c>
      <c r="F57" s="209" t="s">
        <v>142</v>
      </c>
      <c r="G57" s="112">
        <v>177.27</v>
      </c>
      <c r="H57" s="112">
        <v>31.97</v>
      </c>
      <c r="I57" s="107" t="s">
        <v>118</v>
      </c>
      <c r="J57" s="112">
        <f t="shared" si="0"/>
        <v>145.3</v>
      </c>
      <c r="K57" s="210" t="s">
        <v>221</v>
      </c>
      <c r="L57" s="108">
        <v>2021</v>
      </c>
      <c r="M57" s="108">
        <v>231</v>
      </c>
      <c r="N57" s="109" t="s">
        <v>176</v>
      </c>
      <c r="O57" s="111" t="s">
        <v>222</v>
      </c>
      <c r="P57" s="109" t="s">
        <v>223</v>
      </c>
      <c r="Q57" s="109" t="s">
        <v>142</v>
      </c>
      <c r="R57" s="108">
        <v>2</v>
      </c>
      <c r="S57" s="111" t="s">
        <v>150</v>
      </c>
      <c r="T57" s="108">
        <v>1010602</v>
      </c>
      <c r="U57" s="108">
        <v>570</v>
      </c>
      <c r="V57" s="108">
        <v>1093</v>
      </c>
      <c r="W57" s="108">
        <v>1</v>
      </c>
      <c r="X57" s="113">
        <v>2021</v>
      </c>
      <c r="Y57" s="113">
        <v>36</v>
      </c>
      <c r="Z57" s="113">
        <v>0</v>
      </c>
      <c r="AA57" s="114" t="s">
        <v>324</v>
      </c>
      <c r="AB57" s="108">
        <v>154</v>
      </c>
      <c r="AC57" s="109" t="s">
        <v>297</v>
      </c>
      <c r="AD57" s="211" t="s">
        <v>327</v>
      </c>
      <c r="AE57" s="211" t="s">
        <v>297</v>
      </c>
      <c r="AF57" s="212">
        <f t="shared" si="1"/>
        <v>-7</v>
      </c>
      <c r="AG57" s="213">
        <f t="shared" si="2"/>
        <v>145.3</v>
      </c>
      <c r="AH57" s="214">
        <f t="shared" si="3"/>
        <v>-1017.1000000000001</v>
      </c>
      <c r="AI57" s="215" t="s">
        <v>127</v>
      </c>
    </row>
    <row r="58" spans="1:35" ht="15">
      <c r="A58" s="108">
        <v>2021</v>
      </c>
      <c r="B58" s="108">
        <v>70</v>
      </c>
      <c r="C58" s="109" t="s">
        <v>324</v>
      </c>
      <c r="D58" s="208" t="s">
        <v>328</v>
      </c>
      <c r="E58" s="109" t="s">
        <v>217</v>
      </c>
      <c r="F58" s="209" t="s">
        <v>329</v>
      </c>
      <c r="G58" s="112">
        <v>56.42</v>
      </c>
      <c r="H58" s="112">
        <v>4.22</v>
      </c>
      <c r="I58" s="107" t="s">
        <v>118</v>
      </c>
      <c r="J58" s="112">
        <f t="shared" si="0"/>
        <v>52.2</v>
      </c>
      <c r="K58" s="210" t="s">
        <v>330</v>
      </c>
      <c r="L58" s="108">
        <v>2021</v>
      </c>
      <c r="M58" s="108">
        <v>349</v>
      </c>
      <c r="N58" s="109" t="s">
        <v>324</v>
      </c>
      <c r="O58" s="111" t="s">
        <v>331</v>
      </c>
      <c r="P58" s="109" t="s">
        <v>332</v>
      </c>
      <c r="Q58" s="109" t="s">
        <v>332</v>
      </c>
      <c r="R58" s="108">
        <v>1</v>
      </c>
      <c r="S58" s="111" t="s">
        <v>122</v>
      </c>
      <c r="T58" s="108">
        <v>1010203</v>
      </c>
      <c r="U58" s="108">
        <v>140</v>
      </c>
      <c r="V58" s="108">
        <v>1050</v>
      </c>
      <c r="W58" s="108">
        <v>1</v>
      </c>
      <c r="X58" s="113">
        <v>2021</v>
      </c>
      <c r="Y58" s="113">
        <v>31</v>
      </c>
      <c r="Z58" s="113">
        <v>0</v>
      </c>
      <c r="AA58" s="114" t="s">
        <v>324</v>
      </c>
      <c r="AB58" s="108">
        <v>107</v>
      </c>
      <c r="AC58" s="109" t="s">
        <v>244</v>
      </c>
      <c r="AD58" s="211" t="s">
        <v>333</v>
      </c>
      <c r="AE58" s="211" t="s">
        <v>264</v>
      </c>
      <c r="AF58" s="212">
        <f t="shared" si="1"/>
        <v>-26</v>
      </c>
      <c r="AG58" s="213">
        <f t="shared" si="2"/>
        <v>52.2</v>
      </c>
      <c r="AH58" s="214">
        <f t="shared" si="3"/>
        <v>-1357.2</v>
      </c>
      <c r="AI58" s="215" t="s">
        <v>127</v>
      </c>
    </row>
    <row r="59" spans="1:35" ht="15">
      <c r="A59" s="108">
        <v>2021</v>
      </c>
      <c r="B59" s="108">
        <v>71</v>
      </c>
      <c r="C59" s="109" t="s">
        <v>324</v>
      </c>
      <c r="D59" s="208" t="s">
        <v>334</v>
      </c>
      <c r="E59" s="109" t="s">
        <v>217</v>
      </c>
      <c r="F59" s="209" t="s">
        <v>329</v>
      </c>
      <c r="G59" s="112">
        <v>58.11</v>
      </c>
      <c r="H59" s="112">
        <v>10.38</v>
      </c>
      <c r="I59" s="107" t="s">
        <v>118</v>
      </c>
      <c r="J59" s="112">
        <f t="shared" si="0"/>
        <v>47.73</v>
      </c>
      <c r="K59" s="210" t="s">
        <v>330</v>
      </c>
      <c r="L59" s="108">
        <v>2021</v>
      </c>
      <c r="M59" s="108">
        <v>350</v>
      </c>
      <c r="N59" s="109" t="s">
        <v>324</v>
      </c>
      <c r="O59" s="111" t="s">
        <v>331</v>
      </c>
      <c r="P59" s="109" t="s">
        <v>332</v>
      </c>
      <c r="Q59" s="109" t="s">
        <v>332</v>
      </c>
      <c r="R59" s="108">
        <v>1</v>
      </c>
      <c r="S59" s="111" t="s">
        <v>122</v>
      </c>
      <c r="T59" s="108">
        <v>1010203</v>
      </c>
      <c r="U59" s="108">
        <v>140</v>
      </c>
      <c r="V59" s="108">
        <v>1050</v>
      </c>
      <c r="W59" s="108">
        <v>1</v>
      </c>
      <c r="X59" s="113">
        <v>2021</v>
      </c>
      <c r="Y59" s="113">
        <v>31</v>
      </c>
      <c r="Z59" s="113">
        <v>0</v>
      </c>
      <c r="AA59" s="114" t="s">
        <v>324</v>
      </c>
      <c r="AB59" s="108">
        <v>107</v>
      </c>
      <c r="AC59" s="109" t="s">
        <v>244</v>
      </c>
      <c r="AD59" s="211" t="s">
        <v>333</v>
      </c>
      <c r="AE59" s="211" t="s">
        <v>264</v>
      </c>
      <c r="AF59" s="212">
        <f t="shared" si="1"/>
        <v>-26</v>
      </c>
      <c r="AG59" s="213">
        <f t="shared" si="2"/>
        <v>47.73</v>
      </c>
      <c r="AH59" s="214">
        <f t="shared" si="3"/>
        <v>-1240.98</v>
      </c>
      <c r="AI59" s="215" t="s">
        <v>127</v>
      </c>
    </row>
    <row r="60" spans="1:35" ht="15">
      <c r="A60" s="108">
        <v>2021</v>
      </c>
      <c r="B60" s="108">
        <v>72</v>
      </c>
      <c r="C60" s="109" t="s">
        <v>324</v>
      </c>
      <c r="D60" s="208" t="s">
        <v>335</v>
      </c>
      <c r="E60" s="109" t="s">
        <v>217</v>
      </c>
      <c r="F60" s="209" t="s">
        <v>329</v>
      </c>
      <c r="G60" s="112">
        <v>207.4</v>
      </c>
      <c r="H60" s="112">
        <v>37.4</v>
      </c>
      <c r="I60" s="107" t="s">
        <v>118</v>
      </c>
      <c r="J60" s="112">
        <f t="shared" si="0"/>
        <v>170</v>
      </c>
      <c r="K60" s="210" t="s">
        <v>336</v>
      </c>
      <c r="L60" s="108">
        <v>2021</v>
      </c>
      <c r="M60" s="108">
        <v>348</v>
      </c>
      <c r="N60" s="109" t="s">
        <v>324</v>
      </c>
      <c r="O60" s="111" t="s">
        <v>331</v>
      </c>
      <c r="P60" s="109" t="s">
        <v>332</v>
      </c>
      <c r="Q60" s="109" t="s">
        <v>332</v>
      </c>
      <c r="R60" s="108">
        <v>1</v>
      </c>
      <c r="S60" s="111" t="s">
        <v>122</v>
      </c>
      <c r="T60" s="108">
        <v>1010203</v>
      </c>
      <c r="U60" s="108">
        <v>140</v>
      </c>
      <c r="V60" s="108">
        <v>1050</v>
      </c>
      <c r="W60" s="108">
        <v>99</v>
      </c>
      <c r="X60" s="113">
        <v>2021</v>
      </c>
      <c r="Y60" s="113">
        <v>32</v>
      </c>
      <c r="Z60" s="113">
        <v>0</v>
      </c>
      <c r="AA60" s="114" t="s">
        <v>324</v>
      </c>
      <c r="AB60" s="108">
        <v>108</v>
      </c>
      <c r="AC60" s="109" t="s">
        <v>244</v>
      </c>
      <c r="AD60" s="211" t="s">
        <v>333</v>
      </c>
      <c r="AE60" s="211" t="s">
        <v>264</v>
      </c>
      <c r="AF60" s="212">
        <f t="shared" si="1"/>
        <v>-26</v>
      </c>
      <c r="AG60" s="213">
        <f t="shared" si="2"/>
        <v>170</v>
      </c>
      <c r="AH60" s="214">
        <f t="shared" si="3"/>
        <v>-4420</v>
      </c>
      <c r="AI60" s="215" t="s">
        <v>127</v>
      </c>
    </row>
    <row r="61" spans="1:35" ht="15">
      <c r="A61" s="108">
        <v>2021</v>
      </c>
      <c r="B61" s="108">
        <v>73</v>
      </c>
      <c r="C61" s="109" t="s">
        <v>324</v>
      </c>
      <c r="D61" s="208" t="s">
        <v>337</v>
      </c>
      <c r="E61" s="109" t="s">
        <v>217</v>
      </c>
      <c r="F61" s="209" t="s">
        <v>329</v>
      </c>
      <c r="G61" s="112">
        <v>171.27</v>
      </c>
      <c r="H61" s="112">
        <v>30.8</v>
      </c>
      <c r="I61" s="107" t="s">
        <v>118</v>
      </c>
      <c r="J61" s="112">
        <f t="shared" si="0"/>
        <v>140.47</v>
      </c>
      <c r="K61" s="210" t="s">
        <v>336</v>
      </c>
      <c r="L61" s="108">
        <v>2021</v>
      </c>
      <c r="M61" s="108">
        <v>347</v>
      </c>
      <c r="N61" s="109" t="s">
        <v>324</v>
      </c>
      <c r="O61" s="111" t="s">
        <v>331</v>
      </c>
      <c r="P61" s="109" t="s">
        <v>332</v>
      </c>
      <c r="Q61" s="109" t="s">
        <v>332</v>
      </c>
      <c r="R61" s="108">
        <v>1</v>
      </c>
      <c r="S61" s="111" t="s">
        <v>122</v>
      </c>
      <c r="T61" s="108">
        <v>1010203</v>
      </c>
      <c r="U61" s="108">
        <v>140</v>
      </c>
      <c r="V61" s="108">
        <v>1050</v>
      </c>
      <c r="W61" s="108">
        <v>99</v>
      </c>
      <c r="X61" s="113">
        <v>2021</v>
      </c>
      <c r="Y61" s="113">
        <v>32</v>
      </c>
      <c r="Z61" s="113">
        <v>0</v>
      </c>
      <c r="AA61" s="114" t="s">
        <v>324</v>
      </c>
      <c r="AB61" s="108">
        <v>108</v>
      </c>
      <c r="AC61" s="109" t="s">
        <v>244</v>
      </c>
      <c r="AD61" s="211" t="s">
        <v>333</v>
      </c>
      <c r="AE61" s="211" t="s">
        <v>264</v>
      </c>
      <c r="AF61" s="212">
        <f t="shared" si="1"/>
        <v>-26</v>
      </c>
      <c r="AG61" s="213">
        <f t="shared" si="2"/>
        <v>140.47</v>
      </c>
      <c r="AH61" s="214">
        <f t="shared" si="3"/>
        <v>-3652.22</v>
      </c>
      <c r="AI61" s="215" t="s">
        <v>127</v>
      </c>
    </row>
    <row r="62" spans="1:35" ht="15">
      <c r="A62" s="108">
        <v>2021</v>
      </c>
      <c r="B62" s="108">
        <v>74</v>
      </c>
      <c r="C62" s="109" t="s">
        <v>338</v>
      </c>
      <c r="D62" s="208" t="s">
        <v>339</v>
      </c>
      <c r="E62" s="109" t="s">
        <v>324</v>
      </c>
      <c r="F62" s="209" t="s">
        <v>257</v>
      </c>
      <c r="G62" s="112">
        <v>808.1</v>
      </c>
      <c r="H62" s="112">
        <v>145.72</v>
      </c>
      <c r="I62" s="107" t="s">
        <v>118</v>
      </c>
      <c r="J62" s="112">
        <f t="shared" si="0"/>
        <v>662.38</v>
      </c>
      <c r="K62" s="210" t="s">
        <v>247</v>
      </c>
      <c r="L62" s="108">
        <v>2021</v>
      </c>
      <c r="M62" s="108">
        <v>381</v>
      </c>
      <c r="N62" s="109" t="s">
        <v>244</v>
      </c>
      <c r="O62" s="111" t="s">
        <v>241</v>
      </c>
      <c r="P62" s="109" t="s">
        <v>242</v>
      </c>
      <c r="Q62" s="109" t="s">
        <v>242</v>
      </c>
      <c r="R62" s="108">
        <v>1</v>
      </c>
      <c r="S62" s="111" t="s">
        <v>122</v>
      </c>
      <c r="T62" s="108">
        <v>1080203</v>
      </c>
      <c r="U62" s="108">
        <v>2890</v>
      </c>
      <c r="V62" s="108">
        <v>1938</v>
      </c>
      <c r="W62" s="108">
        <v>99</v>
      </c>
      <c r="X62" s="113">
        <v>2020</v>
      </c>
      <c r="Y62" s="113">
        <v>187</v>
      </c>
      <c r="Z62" s="113">
        <v>0</v>
      </c>
      <c r="AA62" s="114" t="s">
        <v>338</v>
      </c>
      <c r="AB62" s="108">
        <v>158</v>
      </c>
      <c r="AC62" s="109" t="s">
        <v>340</v>
      </c>
      <c r="AD62" s="211" t="s">
        <v>341</v>
      </c>
      <c r="AE62" s="211" t="s">
        <v>340</v>
      </c>
      <c r="AF62" s="212">
        <f t="shared" si="1"/>
        <v>-19</v>
      </c>
      <c r="AG62" s="213">
        <f t="shared" si="2"/>
        <v>662.38</v>
      </c>
      <c r="AH62" s="214">
        <f t="shared" si="3"/>
        <v>-12585.22</v>
      </c>
      <c r="AI62" s="215" t="s">
        <v>127</v>
      </c>
    </row>
    <row r="63" spans="1:35" ht="15">
      <c r="A63" s="108">
        <v>2021</v>
      </c>
      <c r="B63" s="108">
        <v>75</v>
      </c>
      <c r="C63" s="109" t="s">
        <v>338</v>
      </c>
      <c r="D63" s="208" t="s">
        <v>342</v>
      </c>
      <c r="E63" s="109" t="s">
        <v>324</v>
      </c>
      <c r="F63" s="209" t="s">
        <v>255</v>
      </c>
      <c r="G63" s="112">
        <v>342.37</v>
      </c>
      <c r="H63" s="112">
        <v>61.74</v>
      </c>
      <c r="I63" s="107" t="s">
        <v>118</v>
      </c>
      <c r="J63" s="112">
        <f t="shared" si="0"/>
        <v>280.63</v>
      </c>
      <c r="K63" s="210" t="s">
        <v>247</v>
      </c>
      <c r="L63" s="108">
        <v>2021</v>
      </c>
      <c r="M63" s="108">
        <v>383</v>
      </c>
      <c r="N63" s="109" t="s">
        <v>244</v>
      </c>
      <c r="O63" s="111" t="s">
        <v>241</v>
      </c>
      <c r="P63" s="109" t="s">
        <v>242</v>
      </c>
      <c r="Q63" s="109" t="s">
        <v>242</v>
      </c>
      <c r="R63" s="108">
        <v>1</v>
      </c>
      <c r="S63" s="111" t="s">
        <v>122</v>
      </c>
      <c r="T63" s="108">
        <v>1010203</v>
      </c>
      <c r="U63" s="108">
        <v>140</v>
      </c>
      <c r="V63" s="108">
        <v>1050</v>
      </c>
      <c r="W63" s="108">
        <v>2</v>
      </c>
      <c r="X63" s="113">
        <v>2020</v>
      </c>
      <c r="Y63" s="113">
        <v>188</v>
      </c>
      <c r="Z63" s="113">
        <v>0</v>
      </c>
      <c r="AA63" s="114" t="s">
        <v>338</v>
      </c>
      <c r="AB63" s="108">
        <v>157</v>
      </c>
      <c r="AC63" s="109" t="s">
        <v>340</v>
      </c>
      <c r="AD63" s="211" t="s">
        <v>341</v>
      </c>
      <c r="AE63" s="211" t="s">
        <v>340</v>
      </c>
      <c r="AF63" s="212">
        <f t="shared" si="1"/>
        <v>-19</v>
      </c>
      <c r="AG63" s="213">
        <f t="shared" si="2"/>
        <v>280.63</v>
      </c>
      <c r="AH63" s="214">
        <f t="shared" si="3"/>
        <v>-5331.97</v>
      </c>
      <c r="AI63" s="215" t="s">
        <v>127</v>
      </c>
    </row>
    <row r="64" spans="1:35" ht="15">
      <c r="A64" s="108">
        <v>2021</v>
      </c>
      <c r="B64" s="108">
        <v>76</v>
      </c>
      <c r="C64" s="109" t="s">
        <v>338</v>
      </c>
      <c r="D64" s="208" t="s">
        <v>343</v>
      </c>
      <c r="E64" s="109" t="s">
        <v>324</v>
      </c>
      <c r="F64" s="209" t="s">
        <v>253</v>
      </c>
      <c r="G64" s="112">
        <v>832.8</v>
      </c>
      <c r="H64" s="112">
        <v>150.18</v>
      </c>
      <c r="I64" s="107" t="s">
        <v>118</v>
      </c>
      <c r="J64" s="112">
        <f t="shared" si="0"/>
        <v>682.6199999999999</v>
      </c>
      <c r="K64" s="210" t="s">
        <v>247</v>
      </c>
      <c r="L64" s="108">
        <v>2021</v>
      </c>
      <c r="M64" s="108">
        <v>380</v>
      </c>
      <c r="N64" s="109" t="s">
        <v>244</v>
      </c>
      <c r="O64" s="111" t="s">
        <v>241</v>
      </c>
      <c r="P64" s="109" t="s">
        <v>242</v>
      </c>
      <c r="Q64" s="109" t="s">
        <v>242</v>
      </c>
      <c r="R64" s="108">
        <v>1</v>
      </c>
      <c r="S64" s="111" t="s">
        <v>122</v>
      </c>
      <c r="T64" s="108">
        <v>1080203</v>
      </c>
      <c r="U64" s="108">
        <v>2890</v>
      </c>
      <c r="V64" s="108">
        <v>1938</v>
      </c>
      <c r="W64" s="108">
        <v>99</v>
      </c>
      <c r="X64" s="113">
        <v>2020</v>
      </c>
      <c r="Y64" s="113">
        <v>187</v>
      </c>
      <c r="Z64" s="113">
        <v>0</v>
      </c>
      <c r="AA64" s="114" t="s">
        <v>338</v>
      </c>
      <c r="AB64" s="108">
        <v>158</v>
      </c>
      <c r="AC64" s="109" t="s">
        <v>340</v>
      </c>
      <c r="AD64" s="211" t="s">
        <v>341</v>
      </c>
      <c r="AE64" s="211" t="s">
        <v>340</v>
      </c>
      <c r="AF64" s="212">
        <f t="shared" si="1"/>
        <v>-19</v>
      </c>
      <c r="AG64" s="213">
        <f t="shared" si="2"/>
        <v>682.6199999999999</v>
      </c>
      <c r="AH64" s="214">
        <f t="shared" si="3"/>
        <v>-12969.779999999999</v>
      </c>
      <c r="AI64" s="215" t="s">
        <v>127</v>
      </c>
    </row>
    <row r="65" spans="1:35" ht="15">
      <c r="A65" s="108">
        <v>2021</v>
      </c>
      <c r="B65" s="108">
        <v>76</v>
      </c>
      <c r="C65" s="109" t="s">
        <v>338</v>
      </c>
      <c r="D65" s="208" t="s">
        <v>343</v>
      </c>
      <c r="E65" s="109" t="s">
        <v>324</v>
      </c>
      <c r="F65" s="209" t="s">
        <v>253</v>
      </c>
      <c r="G65" s="112">
        <v>653.68</v>
      </c>
      <c r="H65" s="112">
        <v>117.87</v>
      </c>
      <c r="I65" s="107" t="s">
        <v>118</v>
      </c>
      <c r="J65" s="112">
        <f t="shared" si="0"/>
        <v>535.81</v>
      </c>
      <c r="K65" s="210" t="s">
        <v>247</v>
      </c>
      <c r="L65" s="108">
        <v>2021</v>
      </c>
      <c r="M65" s="108">
        <v>380</v>
      </c>
      <c r="N65" s="109" t="s">
        <v>244</v>
      </c>
      <c r="O65" s="111" t="s">
        <v>241</v>
      </c>
      <c r="P65" s="109" t="s">
        <v>242</v>
      </c>
      <c r="Q65" s="109" t="s">
        <v>242</v>
      </c>
      <c r="R65" s="108">
        <v>1</v>
      </c>
      <c r="S65" s="111" t="s">
        <v>122</v>
      </c>
      <c r="T65" s="108">
        <v>1080203</v>
      </c>
      <c r="U65" s="108">
        <v>2890</v>
      </c>
      <c r="V65" s="108">
        <v>1938</v>
      </c>
      <c r="W65" s="108">
        <v>99</v>
      </c>
      <c r="X65" s="113">
        <v>2021</v>
      </c>
      <c r="Y65" s="113">
        <v>187</v>
      </c>
      <c r="Z65" s="113">
        <v>0</v>
      </c>
      <c r="AA65" s="114" t="s">
        <v>338</v>
      </c>
      <c r="AB65" s="108">
        <v>159</v>
      </c>
      <c r="AC65" s="109" t="s">
        <v>340</v>
      </c>
      <c r="AD65" s="211" t="s">
        <v>341</v>
      </c>
      <c r="AE65" s="211" t="s">
        <v>340</v>
      </c>
      <c r="AF65" s="212">
        <f t="shared" si="1"/>
        <v>-19</v>
      </c>
      <c r="AG65" s="213">
        <f t="shared" si="2"/>
        <v>535.81</v>
      </c>
      <c r="AH65" s="214">
        <f t="shared" si="3"/>
        <v>-10180.39</v>
      </c>
      <c r="AI65" s="215" t="s">
        <v>127</v>
      </c>
    </row>
    <row r="66" spans="1:35" ht="15">
      <c r="A66" s="108">
        <v>2021</v>
      </c>
      <c r="B66" s="108">
        <v>77</v>
      </c>
      <c r="C66" s="109" t="s">
        <v>338</v>
      </c>
      <c r="D66" s="208" t="s">
        <v>344</v>
      </c>
      <c r="E66" s="109" t="s">
        <v>324</v>
      </c>
      <c r="F66" s="209" t="s">
        <v>251</v>
      </c>
      <c r="G66" s="112">
        <v>112.91</v>
      </c>
      <c r="H66" s="112">
        <v>20.36</v>
      </c>
      <c r="I66" s="107" t="s">
        <v>118</v>
      </c>
      <c r="J66" s="112">
        <f t="shared" si="0"/>
        <v>92.55</v>
      </c>
      <c r="K66" s="210" t="s">
        <v>247</v>
      </c>
      <c r="L66" s="108">
        <v>2021</v>
      </c>
      <c r="M66" s="108">
        <v>382</v>
      </c>
      <c r="N66" s="109" t="s">
        <v>244</v>
      </c>
      <c r="O66" s="111" t="s">
        <v>241</v>
      </c>
      <c r="P66" s="109" t="s">
        <v>242</v>
      </c>
      <c r="Q66" s="109" t="s">
        <v>242</v>
      </c>
      <c r="R66" s="108">
        <v>1</v>
      </c>
      <c r="S66" s="111" t="s">
        <v>122</v>
      </c>
      <c r="T66" s="108">
        <v>1010203</v>
      </c>
      <c r="U66" s="108">
        <v>140</v>
      </c>
      <c r="V66" s="108">
        <v>1050</v>
      </c>
      <c r="W66" s="108">
        <v>2</v>
      </c>
      <c r="X66" s="113">
        <v>2020</v>
      </c>
      <c r="Y66" s="113">
        <v>188</v>
      </c>
      <c r="Z66" s="113">
        <v>0</v>
      </c>
      <c r="AA66" s="114" t="s">
        <v>338</v>
      </c>
      <c r="AB66" s="108">
        <v>157</v>
      </c>
      <c r="AC66" s="109" t="s">
        <v>340</v>
      </c>
      <c r="AD66" s="211" t="s">
        <v>341</v>
      </c>
      <c r="AE66" s="211" t="s">
        <v>340</v>
      </c>
      <c r="AF66" s="212">
        <f t="shared" si="1"/>
        <v>-19</v>
      </c>
      <c r="AG66" s="213">
        <f t="shared" si="2"/>
        <v>92.55</v>
      </c>
      <c r="AH66" s="214">
        <f t="shared" si="3"/>
        <v>-1758.45</v>
      </c>
      <c r="AI66" s="215" t="s">
        <v>127</v>
      </c>
    </row>
    <row r="67" spans="1:35" ht="15">
      <c r="A67" s="108">
        <v>2021</v>
      </c>
      <c r="B67" s="108">
        <v>79</v>
      </c>
      <c r="C67" s="109" t="s">
        <v>340</v>
      </c>
      <c r="D67" s="208" t="s">
        <v>345</v>
      </c>
      <c r="E67" s="109" t="s">
        <v>346</v>
      </c>
      <c r="F67" s="209" t="s">
        <v>347</v>
      </c>
      <c r="G67" s="112">
        <v>427</v>
      </c>
      <c r="H67" s="112">
        <v>77</v>
      </c>
      <c r="I67" s="107" t="s">
        <v>118</v>
      </c>
      <c r="J67" s="112">
        <f t="shared" si="0"/>
        <v>350</v>
      </c>
      <c r="K67" s="210" t="s">
        <v>162</v>
      </c>
      <c r="L67" s="108">
        <v>2021</v>
      </c>
      <c r="M67" s="108">
        <v>368</v>
      </c>
      <c r="N67" s="109" t="s">
        <v>348</v>
      </c>
      <c r="O67" s="111" t="s">
        <v>349</v>
      </c>
      <c r="P67" s="109" t="s">
        <v>350</v>
      </c>
      <c r="Q67" s="109" t="s">
        <v>158</v>
      </c>
      <c r="R67" s="108">
        <v>1</v>
      </c>
      <c r="S67" s="111" t="s">
        <v>122</v>
      </c>
      <c r="T67" s="108">
        <v>1080203</v>
      </c>
      <c r="U67" s="108">
        <v>2890</v>
      </c>
      <c r="V67" s="108">
        <v>1938</v>
      </c>
      <c r="W67" s="108">
        <v>99</v>
      </c>
      <c r="X67" s="113">
        <v>2021</v>
      </c>
      <c r="Y67" s="113">
        <v>56</v>
      </c>
      <c r="Z67" s="113">
        <v>0</v>
      </c>
      <c r="AA67" s="114" t="s">
        <v>351</v>
      </c>
      <c r="AB67" s="108">
        <v>168</v>
      </c>
      <c r="AC67" s="109" t="s">
        <v>352</v>
      </c>
      <c r="AD67" s="211" t="s">
        <v>353</v>
      </c>
      <c r="AE67" s="211" t="s">
        <v>352</v>
      </c>
      <c r="AF67" s="212">
        <f t="shared" si="1"/>
        <v>-11</v>
      </c>
      <c r="AG67" s="213">
        <f t="shared" si="2"/>
        <v>350</v>
      </c>
      <c r="AH67" s="214">
        <f t="shared" si="3"/>
        <v>-3850</v>
      </c>
      <c r="AI67" s="215" t="s">
        <v>127</v>
      </c>
    </row>
    <row r="68" spans="1:35" ht="15">
      <c r="A68" s="108">
        <v>2021</v>
      </c>
      <c r="B68" s="108">
        <v>80</v>
      </c>
      <c r="C68" s="109" t="s">
        <v>340</v>
      </c>
      <c r="D68" s="208" t="s">
        <v>354</v>
      </c>
      <c r="E68" s="109" t="s">
        <v>346</v>
      </c>
      <c r="F68" s="209" t="s">
        <v>347</v>
      </c>
      <c r="G68" s="112">
        <v>96.59</v>
      </c>
      <c r="H68" s="112">
        <v>17.42</v>
      </c>
      <c r="I68" s="107" t="s">
        <v>118</v>
      </c>
      <c r="J68" s="112">
        <f t="shared" si="0"/>
        <v>79.17</v>
      </c>
      <c r="K68" s="210" t="s">
        <v>162</v>
      </c>
      <c r="L68" s="108">
        <v>2021</v>
      </c>
      <c r="M68" s="108">
        <v>367</v>
      </c>
      <c r="N68" s="109" t="s">
        <v>348</v>
      </c>
      <c r="O68" s="111" t="s">
        <v>349</v>
      </c>
      <c r="P68" s="109" t="s">
        <v>350</v>
      </c>
      <c r="Q68" s="109" t="s">
        <v>158</v>
      </c>
      <c r="R68" s="108">
        <v>1</v>
      </c>
      <c r="S68" s="111" t="s">
        <v>122</v>
      </c>
      <c r="T68" s="108">
        <v>1080203</v>
      </c>
      <c r="U68" s="108">
        <v>2890</v>
      </c>
      <c r="V68" s="108">
        <v>1938</v>
      </c>
      <c r="W68" s="108">
        <v>99</v>
      </c>
      <c r="X68" s="113">
        <v>2021</v>
      </c>
      <c r="Y68" s="113">
        <v>56</v>
      </c>
      <c r="Z68" s="113">
        <v>0</v>
      </c>
      <c r="AA68" s="114" t="s">
        <v>351</v>
      </c>
      <c r="AB68" s="108">
        <v>168</v>
      </c>
      <c r="AC68" s="109" t="s">
        <v>352</v>
      </c>
      <c r="AD68" s="211" t="s">
        <v>353</v>
      </c>
      <c r="AE68" s="211" t="s">
        <v>352</v>
      </c>
      <c r="AF68" s="212">
        <f t="shared" si="1"/>
        <v>-11</v>
      </c>
      <c r="AG68" s="213">
        <f t="shared" si="2"/>
        <v>79.17</v>
      </c>
      <c r="AH68" s="214">
        <f t="shared" si="3"/>
        <v>-870.87</v>
      </c>
      <c r="AI68" s="215" t="s">
        <v>127</v>
      </c>
    </row>
    <row r="69" spans="1:35" ht="15">
      <c r="A69" s="108">
        <v>2021</v>
      </c>
      <c r="B69" s="108">
        <v>81</v>
      </c>
      <c r="C69" s="109" t="s">
        <v>340</v>
      </c>
      <c r="D69" s="208" t="s">
        <v>355</v>
      </c>
      <c r="E69" s="109" t="s">
        <v>338</v>
      </c>
      <c r="F69" s="209" t="s">
        <v>356</v>
      </c>
      <c r="G69" s="112">
        <v>1323</v>
      </c>
      <c r="H69" s="112">
        <v>0</v>
      </c>
      <c r="I69" s="107" t="s">
        <v>127</v>
      </c>
      <c r="J69" s="112">
        <f t="shared" si="0"/>
        <v>1323</v>
      </c>
      <c r="K69" s="210" t="s">
        <v>357</v>
      </c>
      <c r="L69" s="108">
        <v>2021</v>
      </c>
      <c r="M69" s="108">
        <v>457</v>
      </c>
      <c r="N69" s="109" t="s">
        <v>297</v>
      </c>
      <c r="O69" s="111" t="s">
        <v>358</v>
      </c>
      <c r="P69" s="109" t="s">
        <v>359</v>
      </c>
      <c r="Q69" s="109" t="s">
        <v>360</v>
      </c>
      <c r="R69" s="108">
        <v>2</v>
      </c>
      <c r="S69" s="111" t="s">
        <v>150</v>
      </c>
      <c r="T69" s="108">
        <v>2010501</v>
      </c>
      <c r="U69" s="108">
        <v>6130</v>
      </c>
      <c r="V69" s="108">
        <v>3001</v>
      </c>
      <c r="W69" s="108">
        <v>99</v>
      </c>
      <c r="X69" s="113">
        <v>2020</v>
      </c>
      <c r="Y69" s="113">
        <v>52</v>
      </c>
      <c r="Z69" s="113">
        <v>3</v>
      </c>
      <c r="AA69" s="114" t="s">
        <v>351</v>
      </c>
      <c r="AB69" s="108">
        <v>195</v>
      </c>
      <c r="AC69" s="109" t="s">
        <v>333</v>
      </c>
      <c r="AD69" s="211" t="s">
        <v>361</v>
      </c>
      <c r="AE69" s="211" t="s">
        <v>160</v>
      </c>
      <c r="AF69" s="212">
        <f t="shared" si="1"/>
        <v>-3</v>
      </c>
      <c r="AG69" s="213">
        <f t="shared" si="2"/>
        <v>1323</v>
      </c>
      <c r="AH69" s="214">
        <f t="shared" si="3"/>
        <v>-3969</v>
      </c>
      <c r="AI69" s="215" t="s">
        <v>127</v>
      </c>
    </row>
    <row r="70" spans="1:35" ht="15">
      <c r="A70" s="108">
        <v>2021</v>
      </c>
      <c r="B70" s="108">
        <v>82</v>
      </c>
      <c r="C70" s="109" t="s">
        <v>351</v>
      </c>
      <c r="D70" s="208" t="s">
        <v>362</v>
      </c>
      <c r="E70" s="109" t="s">
        <v>297</v>
      </c>
      <c r="F70" s="209" t="s">
        <v>363</v>
      </c>
      <c r="G70" s="112">
        <v>673.82</v>
      </c>
      <c r="H70" s="112">
        <v>25.92</v>
      </c>
      <c r="I70" s="107" t="s">
        <v>118</v>
      </c>
      <c r="J70" s="112">
        <f t="shared" si="0"/>
        <v>647.9000000000001</v>
      </c>
      <c r="K70" s="210" t="s">
        <v>364</v>
      </c>
      <c r="L70" s="108">
        <v>2021</v>
      </c>
      <c r="M70" s="108">
        <v>486</v>
      </c>
      <c r="N70" s="109" t="s">
        <v>351</v>
      </c>
      <c r="O70" s="111" t="s">
        <v>365</v>
      </c>
      <c r="P70" s="109" t="s">
        <v>366</v>
      </c>
      <c r="Q70" s="109" t="s">
        <v>366</v>
      </c>
      <c r="R70" s="108">
        <v>1</v>
      </c>
      <c r="S70" s="111" t="s">
        <v>122</v>
      </c>
      <c r="T70" s="108">
        <v>1010203</v>
      </c>
      <c r="U70" s="108">
        <v>140</v>
      </c>
      <c r="V70" s="108">
        <v>1050</v>
      </c>
      <c r="W70" s="108">
        <v>8</v>
      </c>
      <c r="X70" s="113">
        <v>2021</v>
      </c>
      <c r="Y70" s="113">
        <v>54</v>
      </c>
      <c r="Z70" s="113">
        <v>0</v>
      </c>
      <c r="AA70" s="114" t="s">
        <v>351</v>
      </c>
      <c r="AB70" s="108">
        <v>167</v>
      </c>
      <c r="AC70" s="109" t="s">
        <v>352</v>
      </c>
      <c r="AD70" s="211" t="s">
        <v>367</v>
      </c>
      <c r="AE70" s="211" t="s">
        <v>352</v>
      </c>
      <c r="AF70" s="212">
        <f t="shared" si="1"/>
        <v>-24</v>
      </c>
      <c r="AG70" s="213">
        <f t="shared" si="2"/>
        <v>647.9000000000001</v>
      </c>
      <c r="AH70" s="214">
        <f t="shared" si="3"/>
        <v>-15549.600000000002</v>
      </c>
      <c r="AI70" s="215" t="s">
        <v>127</v>
      </c>
    </row>
    <row r="71" spans="1:35" ht="15">
      <c r="A71" s="108">
        <v>2021</v>
      </c>
      <c r="B71" s="108">
        <v>87</v>
      </c>
      <c r="C71" s="109" t="s">
        <v>327</v>
      </c>
      <c r="D71" s="208" t="s">
        <v>368</v>
      </c>
      <c r="E71" s="109" t="s">
        <v>351</v>
      </c>
      <c r="F71" s="209" t="s">
        <v>347</v>
      </c>
      <c r="G71" s="112">
        <v>96.59</v>
      </c>
      <c r="H71" s="112">
        <v>17.42</v>
      </c>
      <c r="I71" s="107" t="s">
        <v>118</v>
      </c>
      <c r="J71" s="112">
        <f t="shared" si="0"/>
        <v>79.17</v>
      </c>
      <c r="K71" s="210" t="s">
        <v>162</v>
      </c>
      <c r="L71" s="108">
        <v>2021</v>
      </c>
      <c r="M71" s="108">
        <v>530</v>
      </c>
      <c r="N71" s="109" t="s">
        <v>327</v>
      </c>
      <c r="O71" s="111" t="s">
        <v>349</v>
      </c>
      <c r="P71" s="109" t="s">
        <v>350</v>
      </c>
      <c r="Q71" s="109" t="s">
        <v>158</v>
      </c>
      <c r="R71" s="108">
        <v>1</v>
      </c>
      <c r="S71" s="111" t="s">
        <v>122</v>
      </c>
      <c r="T71" s="108">
        <v>1080203</v>
      </c>
      <c r="U71" s="108">
        <v>2890</v>
      </c>
      <c r="V71" s="108">
        <v>1938</v>
      </c>
      <c r="W71" s="108">
        <v>99</v>
      </c>
      <c r="X71" s="113">
        <v>2021</v>
      </c>
      <c r="Y71" s="113">
        <v>56</v>
      </c>
      <c r="Z71" s="113">
        <v>0</v>
      </c>
      <c r="AA71" s="114" t="s">
        <v>369</v>
      </c>
      <c r="AB71" s="108">
        <v>176</v>
      </c>
      <c r="AC71" s="109" t="s">
        <v>314</v>
      </c>
      <c r="AD71" s="211" t="s">
        <v>370</v>
      </c>
      <c r="AE71" s="211" t="s">
        <v>314</v>
      </c>
      <c r="AF71" s="212">
        <f t="shared" si="1"/>
        <v>-23</v>
      </c>
      <c r="AG71" s="213">
        <f t="shared" si="2"/>
        <v>79.17</v>
      </c>
      <c r="AH71" s="214">
        <f t="shared" si="3"/>
        <v>-1820.91</v>
      </c>
      <c r="AI71" s="215" t="s">
        <v>127</v>
      </c>
    </row>
    <row r="72" spans="1:35" ht="15">
      <c r="A72" s="108">
        <v>2021</v>
      </c>
      <c r="B72" s="108">
        <v>88</v>
      </c>
      <c r="C72" s="109" t="s">
        <v>327</v>
      </c>
      <c r="D72" s="208" t="s">
        <v>371</v>
      </c>
      <c r="E72" s="109" t="s">
        <v>351</v>
      </c>
      <c r="F72" s="209" t="s">
        <v>347</v>
      </c>
      <c r="G72" s="112">
        <v>427</v>
      </c>
      <c r="H72" s="112">
        <v>77</v>
      </c>
      <c r="I72" s="107" t="s">
        <v>118</v>
      </c>
      <c r="J72" s="112">
        <f aca="true" t="shared" si="4" ref="J72:J135">IF(I72="SI",G72-H72,G72)</f>
        <v>350</v>
      </c>
      <c r="K72" s="210" t="s">
        <v>162</v>
      </c>
      <c r="L72" s="108">
        <v>2021</v>
      </c>
      <c r="M72" s="108">
        <v>531</v>
      </c>
      <c r="N72" s="109" t="s">
        <v>327</v>
      </c>
      <c r="O72" s="111" t="s">
        <v>349</v>
      </c>
      <c r="P72" s="109" t="s">
        <v>350</v>
      </c>
      <c r="Q72" s="109" t="s">
        <v>158</v>
      </c>
      <c r="R72" s="108">
        <v>1</v>
      </c>
      <c r="S72" s="111" t="s">
        <v>122</v>
      </c>
      <c r="T72" s="108">
        <v>1080203</v>
      </c>
      <c r="U72" s="108">
        <v>2890</v>
      </c>
      <c r="V72" s="108">
        <v>1938</v>
      </c>
      <c r="W72" s="108">
        <v>99</v>
      </c>
      <c r="X72" s="113">
        <v>2021</v>
      </c>
      <c r="Y72" s="113">
        <v>56</v>
      </c>
      <c r="Z72" s="113">
        <v>0</v>
      </c>
      <c r="AA72" s="114" t="s">
        <v>369</v>
      </c>
      <c r="AB72" s="108">
        <v>176</v>
      </c>
      <c r="AC72" s="109" t="s">
        <v>314</v>
      </c>
      <c r="AD72" s="211" t="s">
        <v>370</v>
      </c>
      <c r="AE72" s="211" t="s">
        <v>314</v>
      </c>
      <c r="AF72" s="212">
        <f aca="true" t="shared" si="5" ref="AF72:AF135">AE72-AD72</f>
        <v>-23</v>
      </c>
      <c r="AG72" s="213">
        <f aca="true" t="shared" si="6" ref="AG72:AG135">IF(AI72="SI",0,J72)</f>
        <v>350</v>
      </c>
      <c r="AH72" s="214">
        <f aca="true" t="shared" si="7" ref="AH72:AH135">AG72*AF72</f>
        <v>-8050</v>
      </c>
      <c r="AI72" s="215" t="s">
        <v>127</v>
      </c>
    </row>
    <row r="73" spans="1:35" ht="15">
      <c r="A73" s="108">
        <v>2021</v>
      </c>
      <c r="B73" s="108">
        <v>89</v>
      </c>
      <c r="C73" s="109" t="s">
        <v>327</v>
      </c>
      <c r="D73" s="208" t="s">
        <v>372</v>
      </c>
      <c r="E73" s="109" t="s">
        <v>351</v>
      </c>
      <c r="F73" s="209" t="s">
        <v>373</v>
      </c>
      <c r="G73" s="112">
        <v>1891</v>
      </c>
      <c r="H73" s="112">
        <v>341</v>
      </c>
      <c r="I73" s="107" t="s">
        <v>118</v>
      </c>
      <c r="J73" s="112">
        <f t="shared" si="4"/>
        <v>1550</v>
      </c>
      <c r="K73" s="210" t="s">
        <v>374</v>
      </c>
      <c r="L73" s="108">
        <v>2021</v>
      </c>
      <c r="M73" s="108">
        <v>514</v>
      </c>
      <c r="N73" s="109" t="s">
        <v>282</v>
      </c>
      <c r="O73" s="111" t="s">
        <v>375</v>
      </c>
      <c r="P73" s="109" t="s">
        <v>376</v>
      </c>
      <c r="Q73" s="109" t="s">
        <v>142</v>
      </c>
      <c r="R73" s="108">
        <v>1</v>
      </c>
      <c r="S73" s="111" t="s">
        <v>122</v>
      </c>
      <c r="T73" s="108">
        <v>1010203</v>
      </c>
      <c r="U73" s="108">
        <v>140</v>
      </c>
      <c r="V73" s="108">
        <v>1050</v>
      </c>
      <c r="W73" s="108">
        <v>9</v>
      </c>
      <c r="X73" s="113">
        <v>2021</v>
      </c>
      <c r="Y73" s="113">
        <v>232</v>
      </c>
      <c r="Z73" s="113">
        <v>0</v>
      </c>
      <c r="AA73" s="114" t="s">
        <v>369</v>
      </c>
      <c r="AB73" s="108">
        <v>175</v>
      </c>
      <c r="AC73" s="109" t="s">
        <v>314</v>
      </c>
      <c r="AD73" s="211" t="s">
        <v>377</v>
      </c>
      <c r="AE73" s="211" t="s">
        <v>314</v>
      </c>
      <c r="AF73" s="212">
        <f t="shared" si="5"/>
        <v>-21</v>
      </c>
      <c r="AG73" s="213">
        <f t="shared" si="6"/>
        <v>1550</v>
      </c>
      <c r="AH73" s="214">
        <f t="shared" si="7"/>
        <v>-32550</v>
      </c>
      <c r="AI73" s="215" t="s">
        <v>127</v>
      </c>
    </row>
    <row r="74" spans="1:35" ht="15">
      <c r="A74" s="108">
        <v>2021</v>
      </c>
      <c r="B74" s="108">
        <v>90</v>
      </c>
      <c r="C74" s="109" t="s">
        <v>327</v>
      </c>
      <c r="D74" s="208" t="s">
        <v>378</v>
      </c>
      <c r="E74" s="109" t="s">
        <v>351</v>
      </c>
      <c r="F74" s="209" t="s">
        <v>379</v>
      </c>
      <c r="G74" s="112">
        <v>89.8</v>
      </c>
      <c r="H74" s="112">
        <v>8.16</v>
      </c>
      <c r="I74" s="107" t="s">
        <v>118</v>
      </c>
      <c r="J74" s="112">
        <f t="shared" si="4"/>
        <v>81.64</v>
      </c>
      <c r="K74" s="210" t="s">
        <v>380</v>
      </c>
      <c r="L74" s="108">
        <v>2021</v>
      </c>
      <c r="M74" s="108">
        <v>497</v>
      </c>
      <c r="N74" s="109" t="s">
        <v>282</v>
      </c>
      <c r="O74" s="111" t="s">
        <v>196</v>
      </c>
      <c r="P74" s="109" t="s">
        <v>197</v>
      </c>
      <c r="Q74" s="109" t="s">
        <v>197</v>
      </c>
      <c r="R74" s="108">
        <v>1</v>
      </c>
      <c r="S74" s="111" t="s">
        <v>122</v>
      </c>
      <c r="T74" s="108">
        <v>1010203</v>
      </c>
      <c r="U74" s="108">
        <v>140</v>
      </c>
      <c r="V74" s="108">
        <v>1050</v>
      </c>
      <c r="W74" s="108">
        <v>10</v>
      </c>
      <c r="X74" s="113">
        <v>2021</v>
      </c>
      <c r="Y74" s="113">
        <v>34</v>
      </c>
      <c r="Z74" s="113">
        <v>0</v>
      </c>
      <c r="AA74" s="114" t="s">
        <v>369</v>
      </c>
      <c r="AB74" s="108">
        <v>173</v>
      </c>
      <c r="AC74" s="109" t="s">
        <v>314</v>
      </c>
      <c r="AD74" s="211" t="s">
        <v>377</v>
      </c>
      <c r="AE74" s="211" t="s">
        <v>314</v>
      </c>
      <c r="AF74" s="212">
        <f t="shared" si="5"/>
        <v>-21</v>
      </c>
      <c r="AG74" s="213">
        <f t="shared" si="6"/>
        <v>81.64</v>
      </c>
      <c r="AH74" s="214">
        <f t="shared" si="7"/>
        <v>-1714.44</v>
      </c>
      <c r="AI74" s="215" t="s">
        <v>127</v>
      </c>
    </row>
    <row r="75" spans="1:35" ht="15">
      <c r="A75" s="108">
        <v>2021</v>
      </c>
      <c r="B75" s="108">
        <v>91</v>
      </c>
      <c r="C75" s="109" t="s">
        <v>327</v>
      </c>
      <c r="D75" s="208" t="s">
        <v>381</v>
      </c>
      <c r="E75" s="109" t="s">
        <v>351</v>
      </c>
      <c r="F75" s="209" t="s">
        <v>379</v>
      </c>
      <c r="G75" s="112">
        <v>23.42</v>
      </c>
      <c r="H75" s="112">
        <v>2.13</v>
      </c>
      <c r="I75" s="107" t="s">
        <v>118</v>
      </c>
      <c r="J75" s="112">
        <f t="shared" si="4"/>
        <v>21.290000000000003</v>
      </c>
      <c r="K75" s="210" t="s">
        <v>380</v>
      </c>
      <c r="L75" s="108">
        <v>2021</v>
      </c>
      <c r="M75" s="108">
        <v>498</v>
      </c>
      <c r="N75" s="109" t="s">
        <v>282</v>
      </c>
      <c r="O75" s="111" t="s">
        <v>196</v>
      </c>
      <c r="P75" s="109" t="s">
        <v>197</v>
      </c>
      <c r="Q75" s="109" t="s">
        <v>197</v>
      </c>
      <c r="R75" s="108">
        <v>1</v>
      </c>
      <c r="S75" s="111" t="s">
        <v>122</v>
      </c>
      <c r="T75" s="108">
        <v>1010203</v>
      </c>
      <c r="U75" s="108">
        <v>140</v>
      </c>
      <c r="V75" s="108">
        <v>1050</v>
      </c>
      <c r="W75" s="108">
        <v>10</v>
      </c>
      <c r="X75" s="113">
        <v>2021</v>
      </c>
      <c r="Y75" s="113">
        <v>34</v>
      </c>
      <c r="Z75" s="113">
        <v>0</v>
      </c>
      <c r="AA75" s="114" t="s">
        <v>369</v>
      </c>
      <c r="AB75" s="108">
        <v>173</v>
      </c>
      <c r="AC75" s="109" t="s">
        <v>314</v>
      </c>
      <c r="AD75" s="211" t="s">
        <v>377</v>
      </c>
      <c r="AE75" s="211" t="s">
        <v>314</v>
      </c>
      <c r="AF75" s="212">
        <f t="shared" si="5"/>
        <v>-21</v>
      </c>
      <c r="AG75" s="213">
        <f t="shared" si="6"/>
        <v>21.290000000000003</v>
      </c>
      <c r="AH75" s="214">
        <f t="shared" si="7"/>
        <v>-447.09000000000003</v>
      </c>
      <c r="AI75" s="215" t="s">
        <v>127</v>
      </c>
    </row>
    <row r="76" spans="1:35" ht="15">
      <c r="A76" s="108">
        <v>2021</v>
      </c>
      <c r="B76" s="108">
        <v>92</v>
      </c>
      <c r="C76" s="109" t="s">
        <v>327</v>
      </c>
      <c r="D76" s="208" t="s">
        <v>382</v>
      </c>
      <c r="E76" s="109" t="s">
        <v>286</v>
      </c>
      <c r="F76" s="209" t="s">
        <v>383</v>
      </c>
      <c r="G76" s="112">
        <v>204.3</v>
      </c>
      <c r="H76" s="112">
        <v>0</v>
      </c>
      <c r="I76" s="107" t="s">
        <v>127</v>
      </c>
      <c r="J76" s="112">
        <f t="shared" si="4"/>
        <v>204.3</v>
      </c>
      <c r="K76" s="210" t="s">
        <v>317</v>
      </c>
      <c r="L76" s="108">
        <v>2021</v>
      </c>
      <c r="M76" s="108">
        <v>532</v>
      </c>
      <c r="N76" s="109" t="s">
        <v>327</v>
      </c>
      <c r="O76" s="111" t="s">
        <v>311</v>
      </c>
      <c r="P76" s="109" t="s">
        <v>312</v>
      </c>
      <c r="Q76" s="109" t="s">
        <v>313</v>
      </c>
      <c r="R76" s="108">
        <v>1</v>
      </c>
      <c r="S76" s="111" t="s">
        <v>122</v>
      </c>
      <c r="T76" s="108">
        <v>1010203</v>
      </c>
      <c r="U76" s="108">
        <v>140</v>
      </c>
      <c r="V76" s="108">
        <v>1050</v>
      </c>
      <c r="W76" s="108">
        <v>5</v>
      </c>
      <c r="X76" s="113">
        <v>2020</v>
      </c>
      <c r="Y76" s="113">
        <v>197</v>
      </c>
      <c r="Z76" s="113">
        <v>0</v>
      </c>
      <c r="AA76" s="114" t="s">
        <v>369</v>
      </c>
      <c r="AB76" s="108">
        <v>174</v>
      </c>
      <c r="AC76" s="109" t="s">
        <v>314</v>
      </c>
      <c r="AD76" s="211" t="s">
        <v>370</v>
      </c>
      <c r="AE76" s="211" t="s">
        <v>314</v>
      </c>
      <c r="AF76" s="212">
        <f t="shared" si="5"/>
        <v>-23</v>
      </c>
      <c r="AG76" s="213">
        <f t="shared" si="6"/>
        <v>204.3</v>
      </c>
      <c r="AH76" s="214">
        <f t="shared" si="7"/>
        <v>-4698.900000000001</v>
      </c>
      <c r="AI76" s="215" t="s">
        <v>127</v>
      </c>
    </row>
    <row r="77" spans="1:35" ht="15">
      <c r="A77" s="108">
        <v>2021</v>
      </c>
      <c r="B77" s="108">
        <v>93</v>
      </c>
      <c r="C77" s="109" t="s">
        <v>327</v>
      </c>
      <c r="D77" s="208" t="s">
        <v>384</v>
      </c>
      <c r="E77" s="109" t="s">
        <v>340</v>
      </c>
      <c r="F77" s="209" t="s">
        <v>385</v>
      </c>
      <c r="G77" s="112">
        <v>356.5</v>
      </c>
      <c r="H77" s="112">
        <v>64.29</v>
      </c>
      <c r="I77" s="107" t="s">
        <v>118</v>
      </c>
      <c r="J77" s="112">
        <f t="shared" si="4"/>
        <v>292.21</v>
      </c>
      <c r="K77" s="210" t="s">
        <v>386</v>
      </c>
      <c r="L77" s="108">
        <v>2021</v>
      </c>
      <c r="M77" s="108">
        <v>513</v>
      </c>
      <c r="N77" s="109" t="s">
        <v>282</v>
      </c>
      <c r="O77" s="111" t="s">
        <v>387</v>
      </c>
      <c r="P77" s="109" t="s">
        <v>388</v>
      </c>
      <c r="Q77" s="109" t="s">
        <v>388</v>
      </c>
      <c r="R77" s="108">
        <v>2</v>
      </c>
      <c r="S77" s="111" t="s">
        <v>150</v>
      </c>
      <c r="T77" s="108">
        <v>1040503</v>
      </c>
      <c r="U77" s="108">
        <v>1900</v>
      </c>
      <c r="V77" s="108">
        <v>1190</v>
      </c>
      <c r="W77" s="108">
        <v>2</v>
      </c>
      <c r="X77" s="113">
        <v>2021</v>
      </c>
      <c r="Y77" s="113">
        <v>57</v>
      </c>
      <c r="Z77" s="113">
        <v>0</v>
      </c>
      <c r="AA77" s="114" t="s">
        <v>389</v>
      </c>
      <c r="AB77" s="108">
        <v>171</v>
      </c>
      <c r="AC77" s="109" t="s">
        <v>314</v>
      </c>
      <c r="AD77" s="211" t="s">
        <v>377</v>
      </c>
      <c r="AE77" s="211" t="s">
        <v>314</v>
      </c>
      <c r="AF77" s="212">
        <f t="shared" si="5"/>
        <v>-21</v>
      </c>
      <c r="AG77" s="213">
        <f t="shared" si="6"/>
        <v>292.21</v>
      </c>
      <c r="AH77" s="214">
        <f t="shared" si="7"/>
        <v>-6136.41</v>
      </c>
      <c r="AI77" s="215" t="s">
        <v>127</v>
      </c>
    </row>
    <row r="78" spans="1:35" ht="15">
      <c r="A78" s="108">
        <v>2021</v>
      </c>
      <c r="B78" s="108">
        <v>94</v>
      </c>
      <c r="C78" s="109" t="s">
        <v>327</v>
      </c>
      <c r="D78" s="208" t="s">
        <v>390</v>
      </c>
      <c r="E78" s="109" t="s">
        <v>351</v>
      </c>
      <c r="F78" s="209" t="s">
        <v>391</v>
      </c>
      <c r="G78" s="112">
        <v>463.6</v>
      </c>
      <c r="H78" s="112">
        <v>83.6</v>
      </c>
      <c r="I78" s="107" t="s">
        <v>118</v>
      </c>
      <c r="J78" s="112">
        <f t="shared" si="4"/>
        <v>380</v>
      </c>
      <c r="K78" s="210" t="s">
        <v>289</v>
      </c>
      <c r="L78" s="108">
        <v>2021</v>
      </c>
      <c r="M78" s="108">
        <v>499</v>
      </c>
      <c r="N78" s="109" t="s">
        <v>282</v>
      </c>
      <c r="O78" s="111" t="s">
        <v>189</v>
      </c>
      <c r="P78" s="109" t="s">
        <v>190</v>
      </c>
      <c r="Q78" s="109" t="s">
        <v>191</v>
      </c>
      <c r="R78" s="108">
        <v>3</v>
      </c>
      <c r="S78" s="111" t="s">
        <v>290</v>
      </c>
      <c r="T78" s="108">
        <v>1010203</v>
      </c>
      <c r="U78" s="108">
        <v>140</v>
      </c>
      <c r="V78" s="108">
        <v>1050</v>
      </c>
      <c r="W78" s="108">
        <v>11</v>
      </c>
      <c r="X78" s="113">
        <v>2021</v>
      </c>
      <c r="Y78" s="113">
        <v>272</v>
      </c>
      <c r="Z78" s="113">
        <v>0</v>
      </c>
      <c r="AA78" s="114" t="s">
        <v>392</v>
      </c>
      <c r="AB78" s="108">
        <v>217</v>
      </c>
      <c r="AC78" s="109" t="s">
        <v>393</v>
      </c>
      <c r="AD78" s="211" t="s">
        <v>377</v>
      </c>
      <c r="AE78" s="211" t="s">
        <v>393</v>
      </c>
      <c r="AF78" s="212">
        <f t="shared" si="5"/>
        <v>-11</v>
      </c>
      <c r="AG78" s="213">
        <f t="shared" si="6"/>
        <v>380</v>
      </c>
      <c r="AH78" s="214">
        <f t="shared" si="7"/>
        <v>-4180</v>
      </c>
      <c r="AI78" s="215" t="s">
        <v>127</v>
      </c>
    </row>
    <row r="79" spans="1:35" ht="15">
      <c r="A79" s="108">
        <v>2021</v>
      </c>
      <c r="B79" s="108">
        <v>95</v>
      </c>
      <c r="C79" s="109" t="s">
        <v>327</v>
      </c>
      <c r="D79" s="208" t="s">
        <v>394</v>
      </c>
      <c r="E79" s="109" t="s">
        <v>395</v>
      </c>
      <c r="F79" s="209" t="s">
        <v>396</v>
      </c>
      <c r="G79" s="112">
        <v>1464</v>
      </c>
      <c r="H79" s="112">
        <v>264</v>
      </c>
      <c r="I79" s="107" t="s">
        <v>118</v>
      </c>
      <c r="J79" s="112">
        <f t="shared" si="4"/>
        <v>1200</v>
      </c>
      <c r="K79" s="210" t="s">
        <v>397</v>
      </c>
      <c r="L79" s="108">
        <v>2021</v>
      </c>
      <c r="M79" s="108">
        <v>529</v>
      </c>
      <c r="N79" s="109" t="s">
        <v>327</v>
      </c>
      <c r="O79" s="111" t="s">
        <v>398</v>
      </c>
      <c r="P79" s="109" t="s">
        <v>399</v>
      </c>
      <c r="Q79" s="109" t="s">
        <v>142</v>
      </c>
      <c r="R79" s="108">
        <v>2</v>
      </c>
      <c r="S79" s="111" t="s">
        <v>150</v>
      </c>
      <c r="T79" s="108">
        <v>2110701</v>
      </c>
      <c r="U79" s="108">
        <v>10230</v>
      </c>
      <c r="V79" s="108">
        <v>3055</v>
      </c>
      <c r="W79" s="108">
        <v>99</v>
      </c>
      <c r="X79" s="113">
        <v>2020</v>
      </c>
      <c r="Y79" s="113">
        <v>199</v>
      </c>
      <c r="Z79" s="113">
        <v>0</v>
      </c>
      <c r="AA79" s="114" t="s">
        <v>389</v>
      </c>
      <c r="AB79" s="108">
        <v>172</v>
      </c>
      <c r="AC79" s="109" t="s">
        <v>314</v>
      </c>
      <c r="AD79" s="211" t="s">
        <v>370</v>
      </c>
      <c r="AE79" s="211" t="s">
        <v>314</v>
      </c>
      <c r="AF79" s="212">
        <f t="shared" si="5"/>
        <v>-23</v>
      </c>
      <c r="AG79" s="213">
        <f t="shared" si="6"/>
        <v>1200</v>
      </c>
      <c r="AH79" s="214">
        <f t="shared" si="7"/>
        <v>-27600</v>
      </c>
      <c r="AI79" s="215" t="s">
        <v>127</v>
      </c>
    </row>
    <row r="80" spans="1:35" ht="15">
      <c r="A80" s="108">
        <v>2021</v>
      </c>
      <c r="B80" s="108">
        <v>98</v>
      </c>
      <c r="C80" s="109" t="s">
        <v>314</v>
      </c>
      <c r="D80" s="208" t="s">
        <v>400</v>
      </c>
      <c r="E80" s="109" t="s">
        <v>352</v>
      </c>
      <c r="F80" s="209" t="s">
        <v>401</v>
      </c>
      <c r="G80" s="112">
        <v>1141.92</v>
      </c>
      <c r="H80" s="112">
        <v>205.92</v>
      </c>
      <c r="I80" s="107" t="s">
        <v>127</v>
      </c>
      <c r="J80" s="112">
        <f t="shared" si="4"/>
        <v>1141.92</v>
      </c>
      <c r="K80" s="210" t="s">
        <v>402</v>
      </c>
      <c r="L80" s="108">
        <v>2021</v>
      </c>
      <c r="M80" s="108">
        <v>551</v>
      </c>
      <c r="N80" s="109" t="s">
        <v>389</v>
      </c>
      <c r="O80" s="111" t="s">
        <v>403</v>
      </c>
      <c r="P80" s="109" t="s">
        <v>404</v>
      </c>
      <c r="Q80" s="109" t="s">
        <v>405</v>
      </c>
      <c r="R80" s="108">
        <v>1</v>
      </c>
      <c r="S80" s="111" t="s">
        <v>122</v>
      </c>
      <c r="T80" s="108">
        <v>1010103</v>
      </c>
      <c r="U80" s="108">
        <v>30</v>
      </c>
      <c r="V80" s="108">
        <v>1001</v>
      </c>
      <c r="W80" s="108">
        <v>1</v>
      </c>
      <c r="X80" s="113">
        <v>2020</v>
      </c>
      <c r="Y80" s="113">
        <v>120</v>
      </c>
      <c r="Z80" s="113">
        <v>0</v>
      </c>
      <c r="AA80" s="114" t="s">
        <v>314</v>
      </c>
      <c r="AB80" s="108">
        <v>177</v>
      </c>
      <c r="AC80" s="109" t="s">
        <v>333</v>
      </c>
      <c r="AD80" s="211" t="s">
        <v>406</v>
      </c>
      <c r="AE80" s="211" t="s">
        <v>160</v>
      </c>
      <c r="AF80" s="212">
        <f t="shared" si="5"/>
        <v>-14</v>
      </c>
      <c r="AG80" s="213">
        <f t="shared" si="6"/>
        <v>1141.92</v>
      </c>
      <c r="AH80" s="214">
        <f t="shared" si="7"/>
        <v>-15986.880000000001</v>
      </c>
      <c r="AI80" s="215" t="s">
        <v>127</v>
      </c>
    </row>
    <row r="81" spans="1:35" ht="15">
      <c r="A81" s="108">
        <v>2021</v>
      </c>
      <c r="B81" s="108">
        <v>100</v>
      </c>
      <c r="C81" s="109" t="s">
        <v>392</v>
      </c>
      <c r="D81" s="208" t="s">
        <v>407</v>
      </c>
      <c r="E81" s="109" t="s">
        <v>408</v>
      </c>
      <c r="F81" s="209" t="s">
        <v>409</v>
      </c>
      <c r="G81" s="112">
        <v>1830</v>
      </c>
      <c r="H81" s="112">
        <v>330</v>
      </c>
      <c r="I81" s="107" t="s">
        <v>118</v>
      </c>
      <c r="J81" s="112">
        <f t="shared" si="4"/>
        <v>1500</v>
      </c>
      <c r="K81" s="210" t="s">
        <v>410</v>
      </c>
      <c r="L81" s="108">
        <v>2021</v>
      </c>
      <c r="M81" s="108">
        <v>635</v>
      </c>
      <c r="N81" s="109" t="s">
        <v>333</v>
      </c>
      <c r="O81" s="111" t="s">
        <v>375</v>
      </c>
      <c r="P81" s="109" t="s">
        <v>376</v>
      </c>
      <c r="Q81" s="109" t="s">
        <v>142</v>
      </c>
      <c r="R81" s="108">
        <v>1</v>
      </c>
      <c r="S81" s="111" t="s">
        <v>122</v>
      </c>
      <c r="T81" s="108">
        <v>2010205</v>
      </c>
      <c r="U81" s="108">
        <v>5870</v>
      </c>
      <c r="V81" s="108">
        <v>3015</v>
      </c>
      <c r="W81" s="108">
        <v>99</v>
      </c>
      <c r="X81" s="113">
        <v>2020</v>
      </c>
      <c r="Y81" s="113">
        <v>78</v>
      </c>
      <c r="Z81" s="113">
        <v>0</v>
      </c>
      <c r="AA81" s="114" t="s">
        <v>393</v>
      </c>
      <c r="AB81" s="108">
        <v>219</v>
      </c>
      <c r="AC81" s="109" t="s">
        <v>393</v>
      </c>
      <c r="AD81" s="211" t="s">
        <v>411</v>
      </c>
      <c r="AE81" s="211" t="s">
        <v>393</v>
      </c>
      <c r="AF81" s="212">
        <f t="shared" si="5"/>
        <v>-25</v>
      </c>
      <c r="AG81" s="213">
        <f t="shared" si="6"/>
        <v>1500</v>
      </c>
      <c r="AH81" s="214">
        <f t="shared" si="7"/>
        <v>-37500</v>
      </c>
      <c r="AI81" s="215" t="s">
        <v>127</v>
      </c>
    </row>
    <row r="82" spans="1:35" ht="15">
      <c r="A82" s="108">
        <v>2021</v>
      </c>
      <c r="B82" s="108">
        <v>101</v>
      </c>
      <c r="C82" s="109" t="s">
        <v>392</v>
      </c>
      <c r="D82" s="208" t="s">
        <v>412</v>
      </c>
      <c r="E82" s="109" t="s">
        <v>408</v>
      </c>
      <c r="F82" s="209" t="s">
        <v>413</v>
      </c>
      <c r="G82" s="112">
        <v>292.8</v>
      </c>
      <c r="H82" s="112">
        <v>52.8</v>
      </c>
      <c r="I82" s="107" t="s">
        <v>118</v>
      </c>
      <c r="J82" s="112">
        <f t="shared" si="4"/>
        <v>240</v>
      </c>
      <c r="K82" s="210" t="s">
        <v>414</v>
      </c>
      <c r="L82" s="108">
        <v>2021</v>
      </c>
      <c r="M82" s="108">
        <v>651</v>
      </c>
      <c r="N82" s="109" t="s">
        <v>415</v>
      </c>
      <c r="O82" s="111" t="s">
        <v>375</v>
      </c>
      <c r="P82" s="109" t="s">
        <v>376</v>
      </c>
      <c r="Q82" s="109" t="s">
        <v>142</v>
      </c>
      <c r="R82" s="108">
        <v>1</v>
      </c>
      <c r="S82" s="111" t="s">
        <v>122</v>
      </c>
      <c r="T82" s="108">
        <v>1010202</v>
      </c>
      <c r="U82" s="108">
        <v>130</v>
      </c>
      <c r="V82" s="108">
        <v>1051</v>
      </c>
      <c r="W82" s="108">
        <v>99</v>
      </c>
      <c r="X82" s="113">
        <v>2020</v>
      </c>
      <c r="Y82" s="113">
        <v>218</v>
      </c>
      <c r="Z82" s="113">
        <v>0</v>
      </c>
      <c r="AA82" s="114" t="s">
        <v>393</v>
      </c>
      <c r="AB82" s="108">
        <v>218</v>
      </c>
      <c r="AC82" s="109" t="s">
        <v>393</v>
      </c>
      <c r="AD82" s="211" t="s">
        <v>416</v>
      </c>
      <c r="AE82" s="211" t="s">
        <v>393</v>
      </c>
      <c r="AF82" s="212">
        <f t="shared" si="5"/>
        <v>-26</v>
      </c>
      <c r="AG82" s="213">
        <f t="shared" si="6"/>
        <v>240</v>
      </c>
      <c r="AH82" s="214">
        <f t="shared" si="7"/>
        <v>-6240</v>
      </c>
      <c r="AI82" s="215" t="s">
        <v>127</v>
      </c>
    </row>
    <row r="83" spans="1:35" ht="15">
      <c r="A83" s="108">
        <v>2021</v>
      </c>
      <c r="B83" s="108">
        <v>102</v>
      </c>
      <c r="C83" s="109" t="s">
        <v>393</v>
      </c>
      <c r="D83" s="208" t="s">
        <v>417</v>
      </c>
      <c r="E83" s="109" t="s">
        <v>418</v>
      </c>
      <c r="F83" s="209" t="s">
        <v>212</v>
      </c>
      <c r="G83" s="112">
        <v>2805</v>
      </c>
      <c r="H83" s="112">
        <v>255</v>
      </c>
      <c r="I83" s="107" t="s">
        <v>118</v>
      </c>
      <c r="J83" s="112">
        <f t="shared" si="4"/>
        <v>2550</v>
      </c>
      <c r="K83" s="210" t="s">
        <v>213</v>
      </c>
      <c r="L83" s="108">
        <v>2021</v>
      </c>
      <c r="M83" s="108">
        <v>633</v>
      </c>
      <c r="N83" s="109" t="s">
        <v>333</v>
      </c>
      <c r="O83" s="111" t="s">
        <v>214</v>
      </c>
      <c r="P83" s="109" t="s">
        <v>215</v>
      </c>
      <c r="Q83" s="109" t="s">
        <v>216</v>
      </c>
      <c r="R83" s="108">
        <v>1</v>
      </c>
      <c r="S83" s="111" t="s">
        <v>122</v>
      </c>
      <c r="T83" s="108">
        <v>1040503</v>
      </c>
      <c r="U83" s="108">
        <v>1900</v>
      </c>
      <c r="V83" s="108">
        <v>1190</v>
      </c>
      <c r="W83" s="108">
        <v>99</v>
      </c>
      <c r="X83" s="113">
        <v>2021</v>
      </c>
      <c r="Y83" s="113">
        <v>146</v>
      </c>
      <c r="Z83" s="113">
        <v>0</v>
      </c>
      <c r="AA83" s="114" t="s">
        <v>393</v>
      </c>
      <c r="AB83" s="108">
        <v>223</v>
      </c>
      <c r="AC83" s="109" t="s">
        <v>160</v>
      </c>
      <c r="AD83" s="211" t="s">
        <v>411</v>
      </c>
      <c r="AE83" s="211" t="s">
        <v>160</v>
      </c>
      <c r="AF83" s="212">
        <f t="shared" si="5"/>
        <v>-22</v>
      </c>
      <c r="AG83" s="213">
        <f t="shared" si="6"/>
        <v>2550</v>
      </c>
      <c r="AH83" s="214">
        <f t="shared" si="7"/>
        <v>-56100</v>
      </c>
      <c r="AI83" s="215" t="s">
        <v>127</v>
      </c>
    </row>
    <row r="84" spans="1:35" ht="15">
      <c r="A84" s="108">
        <v>2021</v>
      </c>
      <c r="B84" s="108">
        <v>103</v>
      </c>
      <c r="C84" s="109" t="s">
        <v>393</v>
      </c>
      <c r="D84" s="208" t="s">
        <v>419</v>
      </c>
      <c r="E84" s="109" t="s">
        <v>420</v>
      </c>
      <c r="F84" s="209" t="s">
        <v>257</v>
      </c>
      <c r="G84" s="112">
        <v>509.13</v>
      </c>
      <c r="H84" s="112">
        <v>91.81</v>
      </c>
      <c r="I84" s="107" t="s">
        <v>118</v>
      </c>
      <c r="J84" s="112">
        <f t="shared" si="4"/>
        <v>417.32</v>
      </c>
      <c r="K84" s="210" t="s">
        <v>247</v>
      </c>
      <c r="L84" s="108">
        <v>2021</v>
      </c>
      <c r="M84" s="108">
        <v>639</v>
      </c>
      <c r="N84" s="109" t="s">
        <v>333</v>
      </c>
      <c r="O84" s="111" t="s">
        <v>241</v>
      </c>
      <c r="P84" s="109" t="s">
        <v>242</v>
      </c>
      <c r="Q84" s="109" t="s">
        <v>242</v>
      </c>
      <c r="R84" s="108">
        <v>1</v>
      </c>
      <c r="S84" s="111" t="s">
        <v>122</v>
      </c>
      <c r="T84" s="108">
        <v>1080203</v>
      </c>
      <c r="U84" s="108">
        <v>2890</v>
      </c>
      <c r="V84" s="108">
        <v>1938</v>
      </c>
      <c r="W84" s="108">
        <v>99</v>
      </c>
      <c r="X84" s="113">
        <v>2021</v>
      </c>
      <c r="Y84" s="113">
        <v>187</v>
      </c>
      <c r="Z84" s="113">
        <v>0</v>
      </c>
      <c r="AA84" s="114" t="s">
        <v>393</v>
      </c>
      <c r="AB84" s="108">
        <v>221</v>
      </c>
      <c r="AC84" s="109" t="s">
        <v>160</v>
      </c>
      <c r="AD84" s="211" t="s">
        <v>411</v>
      </c>
      <c r="AE84" s="211" t="s">
        <v>160</v>
      </c>
      <c r="AF84" s="212">
        <f t="shared" si="5"/>
        <v>-22</v>
      </c>
      <c r="AG84" s="213">
        <f t="shared" si="6"/>
        <v>417.32</v>
      </c>
      <c r="AH84" s="214">
        <f t="shared" si="7"/>
        <v>-9181.039999999999</v>
      </c>
      <c r="AI84" s="215" t="s">
        <v>127</v>
      </c>
    </row>
    <row r="85" spans="1:35" ht="15">
      <c r="A85" s="108">
        <v>2021</v>
      </c>
      <c r="B85" s="108">
        <v>104</v>
      </c>
      <c r="C85" s="109" t="s">
        <v>393</v>
      </c>
      <c r="D85" s="208" t="s">
        <v>421</v>
      </c>
      <c r="E85" s="109" t="s">
        <v>420</v>
      </c>
      <c r="F85" s="209" t="s">
        <v>255</v>
      </c>
      <c r="G85" s="112">
        <v>320.41</v>
      </c>
      <c r="H85" s="112">
        <v>57.78</v>
      </c>
      <c r="I85" s="107" t="s">
        <v>118</v>
      </c>
      <c r="J85" s="112">
        <f t="shared" si="4"/>
        <v>262.63</v>
      </c>
      <c r="K85" s="210" t="s">
        <v>247</v>
      </c>
      <c r="L85" s="108">
        <v>2021</v>
      </c>
      <c r="M85" s="108">
        <v>636</v>
      </c>
      <c r="N85" s="109" t="s">
        <v>333</v>
      </c>
      <c r="O85" s="111" t="s">
        <v>241</v>
      </c>
      <c r="P85" s="109" t="s">
        <v>242</v>
      </c>
      <c r="Q85" s="109" t="s">
        <v>242</v>
      </c>
      <c r="R85" s="108">
        <v>1</v>
      </c>
      <c r="S85" s="111" t="s">
        <v>122</v>
      </c>
      <c r="T85" s="108">
        <v>1010203</v>
      </c>
      <c r="U85" s="108">
        <v>140</v>
      </c>
      <c r="V85" s="108">
        <v>1050</v>
      </c>
      <c r="W85" s="108">
        <v>2</v>
      </c>
      <c r="X85" s="113">
        <v>2021</v>
      </c>
      <c r="Y85" s="113">
        <v>188</v>
      </c>
      <c r="Z85" s="113">
        <v>0</v>
      </c>
      <c r="AA85" s="114" t="s">
        <v>393</v>
      </c>
      <c r="AB85" s="108">
        <v>220</v>
      </c>
      <c r="AC85" s="109" t="s">
        <v>160</v>
      </c>
      <c r="AD85" s="211" t="s">
        <v>411</v>
      </c>
      <c r="AE85" s="211" t="s">
        <v>160</v>
      </c>
      <c r="AF85" s="212">
        <f t="shared" si="5"/>
        <v>-22</v>
      </c>
      <c r="AG85" s="213">
        <f t="shared" si="6"/>
        <v>262.63</v>
      </c>
      <c r="AH85" s="214">
        <f t="shared" si="7"/>
        <v>-5777.86</v>
      </c>
      <c r="AI85" s="215" t="s">
        <v>127</v>
      </c>
    </row>
    <row r="86" spans="1:35" ht="15">
      <c r="A86" s="108">
        <v>2021</v>
      </c>
      <c r="B86" s="108">
        <v>105</v>
      </c>
      <c r="C86" s="109" t="s">
        <v>393</v>
      </c>
      <c r="D86" s="208" t="s">
        <v>422</v>
      </c>
      <c r="E86" s="109" t="s">
        <v>420</v>
      </c>
      <c r="F86" s="209" t="s">
        <v>253</v>
      </c>
      <c r="G86" s="112">
        <v>1308.4</v>
      </c>
      <c r="H86" s="112">
        <v>235.94</v>
      </c>
      <c r="I86" s="107" t="s">
        <v>118</v>
      </c>
      <c r="J86" s="112">
        <f t="shared" si="4"/>
        <v>1072.46</v>
      </c>
      <c r="K86" s="210" t="s">
        <v>247</v>
      </c>
      <c r="L86" s="108">
        <v>2021</v>
      </c>
      <c r="M86" s="108">
        <v>638</v>
      </c>
      <c r="N86" s="109" t="s">
        <v>333</v>
      </c>
      <c r="O86" s="111" t="s">
        <v>241</v>
      </c>
      <c r="P86" s="109" t="s">
        <v>242</v>
      </c>
      <c r="Q86" s="109" t="s">
        <v>242</v>
      </c>
      <c r="R86" s="108">
        <v>1</v>
      </c>
      <c r="S86" s="111" t="s">
        <v>122</v>
      </c>
      <c r="T86" s="108">
        <v>1080203</v>
      </c>
      <c r="U86" s="108">
        <v>2890</v>
      </c>
      <c r="V86" s="108">
        <v>1938</v>
      </c>
      <c r="W86" s="108">
        <v>99</v>
      </c>
      <c r="X86" s="113">
        <v>2021</v>
      </c>
      <c r="Y86" s="113">
        <v>187</v>
      </c>
      <c r="Z86" s="113">
        <v>0</v>
      </c>
      <c r="AA86" s="114" t="s">
        <v>393</v>
      </c>
      <c r="AB86" s="108">
        <v>221</v>
      </c>
      <c r="AC86" s="109" t="s">
        <v>160</v>
      </c>
      <c r="AD86" s="211" t="s">
        <v>411</v>
      </c>
      <c r="AE86" s="211" t="s">
        <v>160</v>
      </c>
      <c r="AF86" s="212">
        <f t="shared" si="5"/>
        <v>-22</v>
      </c>
      <c r="AG86" s="213">
        <f t="shared" si="6"/>
        <v>1072.46</v>
      </c>
      <c r="AH86" s="214">
        <f t="shared" si="7"/>
        <v>-23594.120000000003</v>
      </c>
      <c r="AI86" s="215" t="s">
        <v>127</v>
      </c>
    </row>
    <row r="87" spans="1:35" ht="15">
      <c r="A87" s="108">
        <v>2021</v>
      </c>
      <c r="B87" s="108">
        <v>106</v>
      </c>
      <c r="C87" s="109" t="s">
        <v>393</v>
      </c>
      <c r="D87" s="208" t="s">
        <v>423</v>
      </c>
      <c r="E87" s="109" t="s">
        <v>420</v>
      </c>
      <c r="F87" s="209" t="s">
        <v>251</v>
      </c>
      <c r="G87" s="112">
        <v>107.96</v>
      </c>
      <c r="H87" s="112">
        <v>19.47</v>
      </c>
      <c r="I87" s="107" t="s">
        <v>118</v>
      </c>
      <c r="J87" s="112">
        <f t="shared" si="4"/>
        <v>88.49</v>
      </c>
      <c r="K87" s="210" t="s">
        <v>247</v>
      </c>
      <c r="L87" s="108">
        <v>2021</v>
      </c>
      <c r="M87" s="108">
        <v>637</v>
      </c>
      <c r="N87" s="109" t="s">
        <v>333</v>
      </c>
      <c r="O87" s="111" t="s">
        <v>241</v>
      </c>
      <c r="P87" s="109" t="s">
        <v>242</v>
      </c>
      <c r="Q87" s="109" t="s">
        <v>242</v>
      </c>
      <c r="R87" s="108">
        <v>1</v>
      </c>
      <c r="S87" s="111" t="s">
        <v>122</v>
      </c>
      <c r="T87" s="108">
        <v>1010203</v>
      </c>
      <c r="U87" s="108">
        <v>140</v>
      </c>
      <c r="V87" s="108">
        <v>1050</v>
      </c>
      <c r="W87" s="108">
        <v>2</v>
      </c>
      <c r="X87" s="113">
        <v>2021</v>
      </c>
      <c r="Y87" s="113">
        <v>188</v>
      </c>
      <c r="Z87" s="113">
        <v>0</v>
      </c>
      <c r="AA87" s="114" t="s">
        <v>393</v>
      </c>
      <c r="AB87" s="108">
        <v>220</v>
      </c>
      <c r="AC87" s="109" t="s">
        <v>160</v>
      </c>
      <c r="AD87" s="211" t="s">
        <v>411</v>
      </c>
      <c r="AE87" s="211" t="s">
        <v>160</v>
      </c>
      <c r="AF87" s="212">
        <f t="shared" si="5"/>
        <v>-22</v>
      </c>
      <c r="AG87" s="213">
        <f t="shared" si="6"/>
        <v>88.49</v>
      </c>
      <c r="AH87" s="214">
        <f t="shared" si="7"/>
        <v>-1946.78</v>
      </c>
      <c r="AI87" s="215" t="s">
        <v>127</v>
      </c>
    </row>
    <row r="88" spans="1:35" ht="15">
      <c r="A88" s="108">
        <v>2021</v>
      </c>
      <c r="B88" s="108">
        <v>107</v>
      </c>
      <c r="C88" s="109" t="s">
        <v>424</v>
      </c>
      <c r="D88" s="208" t="s">
        <v>425</v>
      </c>
      <c r="E88" s="109" t="s">
        <v>393</v>
      </c>
      <c r="F88" s="209" t="s">
        <v>426</v>
      </c>
      <c r="G88" s="112">
        <v>1054.08</v>
      </c>
      <c r="H88" s="112">
        <v>190.08</v>
      </c>
      <c r="I88" s="107" t="s">
        <v>118</v>
      </c>
      <c r="J88" s="112">
        <f t="shared" si="4"/>
        <v>863.9999999999999</v>
      </c>
      <c r="K88" s="210" t="s">
        <v>427</v>
      </c>
      <c r="L88" s="108">
        <v>2021</v>
      </c>
      <c r="M88" s="108">
        <v>683</v>
      </c>
      <c r="N88" s="109" t="s">
        <v>424</v>
      </c>
      <c r="O88" s="111" t="s">
        <v>428</v>
      </c>
      <c r="P88" s="109" t="s">
        <v>429</v>
      </c>
      <c r="Q88" s="109" t="s">
        <v>429</v>
      </c>
      <c r="R88" s="108">
        <v>2</v>
      </c>
      <c r="S88" s="111" t="s">
        <v>150</v>
      </c>
      <c r="T88" s="108">
        <v>1010203</v>
      </c>
      <c r="U88" s="108">
        <v>140</v>
      </c>
      <c r="V88" s="108">
        <v>1050</v>
      </c>
      <c r="W88" s="108">
        <v>4</v>
      </c>
      <c r="X88" s="113">
        <v>2021</v>
      </c>
      <c r="Y88" s="113">
        <v>65</v>
      </c>
      <c r="Z88" s="113">
        <v>0</v>
      </c>
      <c r="AA88" s="114" t="s">
        <v>159</v>
      </c>
      <c r="AB88" s="108">
        <v>222</v>
      </c>
      <c r="AC88" s="109" t="s">
        <v>160</v>
      </c>
      <c r="AD88" s="211" t="s">
        <v>430</v>
      </c>
      <c r="AE88" s="211" t="s">
        <v>160</v>
      </c>
      <c r="AF88" s="212">
        <f t="shared" si="5"/>
        <v>-28</v>
      </c>
      <c r="AG88" s="213">
        <f t="shared" si="6"/>
        <v>863.9999999999999</v>
      </c>
      <c r="AH88" s="214">
        <f t="shared" si="7"/>
        <v>-24191.999999999996</v>
      </c>
      <c r="AI88" s="215" t="s">
        <v>127</v>
      </c>
    </row>
    <row r="89" spans="1:35" ht="15">
      <c r="A89" s="108">
        <v>2021</v>
      </c>
      <c r="B89" s="108">
        <v>108</v>
      </c>
      <c r="C89" s="109" t="s">
        <v>159</v>
      </c>
      <c r="D89" s="208" t="s">
        <v>431</v>
      </c>
      <c r="E89" s="109" t="s">
        <v>432</v>
      </c>
      <c r="F89" s="209" t="s">
        <v>433</v>
      </c>
      <c r="G89" s="112">
        <v>5709.6</v>
      </c>
      <c r="H89" s="112">
        <v>1029.6</v>
      </c>
      <c r="I89" s="107" t="s">
        <v>127</v>
      </c>
      <c r="J89" s="112">
        <f t="shared" si="4"/>
        <v>5709.6</v>
      </c>
      <c r="K89" s="210" t="s">
        <v>434</v>
      </c>
      <c r="L89" s="108">
        <v>2021</v>
      </c>
      <c r="M89" s="108">
        <v>595</v>
      </c>
      <c r="N89" s="109" t="s">
        <v>420</v>
      </c>
      <c r="O89" s="111" t="s">
        <v>435</v>
      </c>
      <c r="P89" s="109" t="s">
        <v>436</v>
      </c>
      <c r="Q89" s="109" t="s">
        <v>437</v>
      </c>
      <c r="R89" s="108">
        <v>2</v>
      </c>
      <c r="S89" s="111" t="s">
        <v>150</v>
      </c>
      <c r="T89" s="108">
        <v>2110701</v>
      </c>
      <c r="U89" s="108">
        <v>10230</v>
      </c>
      <c r="V89" s="108">
        <v>3055</v>
      </c>
      <c r="W89" s="108">
        <v>99</v>
      </c>
      <c r="X89" s="113">
        <v>2021</v>
      </c>
      <c r="Y89" s="113">
        <v>66</v>
      </c>
      <c r="Z89" s="113">
        <v>0</v>
      </c>
      <c r="AA89" s="114" t="s">
        <v>159</v>
      </c>
      <c r="AB89" s="108">
        <v>250</v>
      </c>
      <c r="AC89" s="109" t="s">
        <v>438</v>
      </c>
      <c r="AD89" s="211" t="s">
        <v>439</v>
      </c>
      <c r="AE89" s="211" t="s">
        <v>440</v>
      </c>
      <c r="AF89" s="212">
        <f t="shared" si="5"/>
        <v>12</v>
      </c>
      <c r="AG89" s="213">
        <f t="shared" si="6"/>
        <v>5709.6</v>
      </c>
      <c r="AH89" s="214">
        <f t="shared" si="7"/>
        <v>68515.20000000001</v>
      </c>
      <c r="AI89" s="215" t="s">
        <v>127</v>
      </c>
    </row>
    <row r="90" spans="1:35" ht="84">
      <c r="A90" s="108">
        <v>2021</v>
      </c>
      <c r="B90" s="108">
        <v>113</v>
      </c>
      <c r="C90" s="109" t="s">
        <v>367</v>
      </c>
      <c r="D90" s="208" t="s">
        <v>441</v>
      </c>
      <c r="E90" s="109" t="s">
        <v>159</v>
      </c>
      <c r="F90" s="216" t="s">
        <v>442</v>
      </c>
      <c r="G90" s="112">
        <v>711.58</v>
      </c>
      <c r="H90" s="112">
        <v>122.85</v>
      </c>
      <c r="I90" s="107" t="s">
        <v>118</v>
      </c>
      <c r="J90" s="112">
        <f t="shared" si="4"/>
        <v>588.73</v>
      </c>
      <c r="K90" s="210" t="s">
        <v>443</v>
      </c>
      <c r="L90" s="108">
        <v>2021</v>
      </c>
      <c r="M90" s="108">
        <v>748</v>
      </c>
      <c r="N90" s="109" t="s">
        <v>444</v>
      </c>
      <c r="O90" s="111" t="s">
        <v>321</v>
      </c>
      <c r="P90" s="109" t="s">
        <v>322</v>
      </c>
      <c r="Q90" s="109" t="s">
        <v>322</v>
      </c>
      <c r="R90" s="108">
        <v>1</v>
      </c>
      <c r="S90" s="111" t="s">
        <v>122</v>
      </c>
      <c r="T90" s="108">
        <v>1010203</v>
      </c>
      <c r="U90" s="108">
        <v>140</v>
      </c>
      <c r="V90" s="108">
        <v>1050</v>
      </c>
      <c r="W90" s="108">
        <v>3</v>
      </c>
      <c r="X90" s="113">
        <v>2020</v>
      </c>
      <c r="Y90" s="113">
        <v>27</v>
      </c>
      <c r="Z90" s="113">
        <v>0</v>
      </c>
      <c r="AA90" s="114" t="s">
        <v>367</v>
      </c>
      <c r="AB90" s="108">
        <v>229</v>
      </c>
      <c r="AC90" s="109" t="s">
        <v>377</v>
      </c>
      <c r="AD90" s="211" t="s">
        <v>445</v>
      </c>
      <c r="AE90" s="211" t="s">
        <v>377</v>
      </c>
      <c r="AF90" s="212">
        <f t="shared" si="5"/>
        <v>-27</v>
      </c>
      <c r="AG90" s="213">
        <f t="shared" si="6"/>
        <v>588.73</v>
      </c>
      <c r="AH90" s="214">
        <f t="shared" si="7"/>
        <v>-15895.710000000001</v>
      </c>
      <c r="AI90" s="215" t="s">
        <v>127</v>
      </c>
    </row>
    <row r="91" spans="1:35" ht="84">
      <c r="A91" s="108">
        <v>2021</v>
      </c>
      <c r="B91" s="108">
        <v>113</v>
      </c>
      <c r="C91" s="109" t="s">
        <v>367</v>
      </c>
      <c r="D91" s="208" t="s">
        <v>441</v>
      </c>
      <c r="E91" s="109" t="s">
        <v>159</v>
      </c>
      <c r="F91" s="216" t="s">
        <v>442</v>
      </c>
      <c r="G91" s="112">
        <v>387.91</v>
      </c>
      <c r="H91" s="112">
        <v>49.77</v>
      </c>
      <c r="I91" s="107" t="s">
        <v>118</v>
      </c>
      <c r="J91" s="112">
        <f t="shared" si="4"/>
        <v>338.14000000000004</v>
      </c>
      <c r="K91" s="210" t="s">
        <v>443</v>
      </c>
      <c r="L91" s="108">
        <v>2021</v>
      </c>
      <c r="M91" s="108">
        <v>748</v>
      </c>
      <c r="N91" s="109" t="s">
        <v>444</v>
      </c>
      <c r="O91" s="111" t="s">
        <v>321</v>
      </c>
      <c r="P91" s="109" t="s">
        <v>322</v>
      </c>
      <c r="Q91" s="109" t="s">
        <v>322</v>
      </c>
      <c r="R91" s="108">
        <v>1</v>
      </c>
      <c r="S91" s="111" t="s">
        <v>122</v>
      </c>
      <c r="T91" s="108">
        <v>1010203</v>
      </c>
      <c r="U91" s="108">
        <v>140</v>
      </c>
      <c r="V91" s="108">
        <v>1050</v>
      </c>
      <c r="W91" s="108">
        <v>3</v>
      </c>
      <c r="X91" s="113">
        <v>2021</v>
      </c>
      <c r="Y91" s="113">
        <v>33</v>
      </c>
      <c r="Z91" s="113">
        <v>0</v>
      </c>
      <c r="AA91" s="114" t="s">
        <v>367</v>
      </c>
      <c r="AB91" s="108">
        <v>230</v>
      </c>
      <c r="AC91" s="109" t="s">
        <v>377</v>
      </c>
      <c r="AD91" s="211" t="s">
        <v>445</v>
      </c>
      <c r="AE91" s="211" t="s">
        <v>377</v>
      </c>
      <c r="AF91" s="212">
        <f t="shared" si="5"/>
        <v>-27</v>
      </c>
      <c r="AG91" s="213">
        <f t="shared" si="6"/>
        <v>338.14000000000004</v>
      </c>
      <c r="AH91" s="214">
        <f t="shared" si="7"/>
        <v>-9129.78</v>
      </c>
      <c r="AI91" s="215" t="s">
        <v>127</v>
      </c>
    </row>
    <row r="92" spans="1:35" ht="36">
      <c r="A92" s="108">
        <v>2021</v>
      </c>
      <c r="B92" s="108">
        <v>114</v>
      </c>
      <c r="C92" s="109" t="s">
        <v>367</v>
      </c>
      <c r="D92" s="208" t="s">
        <v>446</v>
      </c>
      <c r="E92" s="109" t="s">
        <v>159</v>
      </c>
      <c r="F92" s="216" t="s">
        <v>319</v>
      </c>
      <c r="G92" s="112">
        <v>62.1</v>
      </c>
      <c r="H92" s="112">
        <v>7.84</v>
      </c>
      <c r="I92" s="107" t="s">
        <v>118</v>
      </c>
      <c r="J92" s="112">
        <f t="shared" si="4"/>
        <v>54.260000000000005</v>
      </c>
      <c r="K92" s="210" t="s">
        <v>443</v>
      </c>
      <c r="L92" s="108">
        <v>2021</v>
      </c>
      <c r="M92" s="108">
        <v>750</v>
      </c>
      <c r="N92" s="109" t="s">
        <v>444</v>
      </c>
      <c r="O92" s="111" t="s">
        <v>321</v>
      </c>
      <c r="P92" s="109" t="s">
        <v>322</v>
      </c>
      <c r="Q92" s="109" t="s">
        <v>322</v>
      </c>
      <c r="R92" s="108">
        <v>1</v>
      </c>
      <c r="S92" s="111" t="s">
        <v>122</v>
      </c>
      <c r="T92" s="108">
        <v>1010203</v>
      </c>
      <c r="U92" s="108">
        <v>140</v>
      </c>
      <c r="V92" s="108">
        <v>1050</v>
      </c>
      <c r="W92" s="108">
        <v>3</v>
      </c>
      <c r="X92" s="113">
        <v>2021</v>
      </c>
      <c r="Y92" s="113">
        <v>33</v>
      </c>
      <c r="Z92" s="113">
        <v>0</v>
      </c>
      <c r="AA92" s="114" t="s">
        <v>367</v>
      </c>
      <c r="AB92" s="108">
        <v>230</v>
      </c>
      <c r="AC92" s="109" t="s">
        <v>377</v>
      </c>
      <c r="AD92" s="211" t="s">
        <v>445</v>
      </c>
      <c r="AE92" s="211" t="s">
        <v>377</v>
      </c>
      <c r="AF92" s="212">
        <f t="shared" si="5"/>
        <v>-27</v>
      </c>
      <c r="AG92" s="213">
        <f t="shared" si="6"/>
        <v>54.260000000000005</v>
      </c>
      <c r="AH92" s="214">
        <f t="shared" si="7"/>
        <v>-1465.0200000000002</v>
      </c>
      <c r="AI92" s="215" t="s">
        <v>127</v>
      </c>
    </row>
    <row r="93" spans="1:35" ht="15">
      <c r="A93" s="108">
        <v>2021</v>
      </c>
      <c r="B93" s="108">
        <v>115</v>
      </c>
      <c r="C93" s="109" t="s">
        <v>367</v>
      </c>
      <c r="D93" s="208" t="s">
        <v>447</v>
      </c>
      <c r="E93" s="109" t="s">
        <v>444</v>
      </c>
      <c r="F93" s="216" t="s">
        <v>448</v>
      </c>
      <c r="G93" s="112">
        <v>7.42</v>
      </c>
      <c r="H93" s="112">
        <v>0</v>
      </c>
      <c r="I93" s="107" t="s">
        <v>127</v>
      </c>
      <c r="J93" s="112">
        <f t="shared" si="4"/>
        <v>7.42</v>
      </c>
      <c r="K93" s="210" t="s">
        <v>317</v>
      </c>
      <c r="L93" s="108">
        <v>2021</v>
      </c>
      <c r="M93" s="108">
        <v>756</v>
      </c>
      <c r="N93" s="109" t="s">
        <v>449</v>
      </c>
      <c r="O93" s="111" t="s">
        <v>311</v>
      </c>
      <c r="P93" s="109" t="s">
        <v>312</v>
      </c>
      <c r="Q93" s="109" t="s">
        <v>313</v>
      </c>
      <c r="R93" s="108">
        <v>1</v>
      </c>
      <c r="S93" s="111" t="s">
        <v>122</v>
      </c>
      <c r="T93" s="108">
        <v>1010203</v>
      </c>
      <c r="U93" s="108">
        <v>140</v>
      </c>
      <c r="V93" s="108">
        <v>1050</v>
      </c>
      <c r="W93" s="108">
        <v>5</v>
      </c>
      <c r="X93" s="113">
        <v>2020</v>
      </c>
      <c r="Y93" s="113">
        <v>197</v>
      </c>
      <c r="Z93" s="113">
        <v>0</v>
      </c>
      <c r="AA93" s="114" t="s">
        <v>367</v>
      </c>
      <c r="AB93" s="108">
        <v>231</v>
      </c>
      <c r="AC93" s="109" t="s">
        <v>377</v>
      </c>
      <c r="AD93" s="211" t="s">
        <v>445</v>
      </c>
      <c r="AE93" s="211" t="s">
        <v>377</v>
      </c>
      <c r="AF93" s="212">
        <f t="shared" si="5"/>
        <v>-27</v>
      </c>
      <c r="AG93" s="213">
        <f t="shared" si="6"/>
        <v>7.42</v>
      </c>
      <c r="AH93" s="214">
        <f t="shared" si="7"/>
        <v>-200.34</v>
      </c>
      <c r="AI93" s="215" t="s">
        <v>127</v>
      </c>
    </row>
    <row r="94" spans="1:35" ht="24">
      <c r="A94" s="108">
        <v>2021</v>
      </c>
      <c r="B94" s="108">
        <v>116</v>
      </c>
      <c r="C94" s="109" t="s">
        <v>367</v>
      </c>
      <c r="D94" s="208" t="s">
        <v>450</v>
      </c>
      <c r="E94" s="109" t="s">
        <v>424</v>
      </c>
      <c r="F94" s="216" t="s">
        <v>451</v>
      </c>
      <c r="G94" s="112">
        <v>226.92</v>
      </c>
      <c r="H94" s="112">
        <v>40.92</v>
      </c>
      <c r="I94" s="107" t="s">
        <v>118</v>
      </c>
      <c r="J94" s="112">
        <f t="shared" si="4"/>
        <v>186</v>
      </c>
      <c r="K94" s="210" t="s">
        <v>142</v>
      </c>
      <c r="L94" s="108">
        <v>2021</v>
      </c>
      <c r="M94" s="108">
        <v>695</v>
      </c>
      <c r="N94" s="109" t="s">
        <v>159</v>
      </c>
      <c r="O94" s="111" t="s">
        <v>120</v>
      </c>
      <c r="P94" s="109" t="s">
        <v>121</v>
      </c>
      <c r="Q94" s="109" t="s">
        <v>121</v>
      </c>
      <c r="R94" s="108">
        <v>1</v>
      </c>
      <c r="S94" s="111" t="s">
        <v>122</v>
      </c>
      <c r="T94" s="108">
        <v>1010204</v>
      </c>
      <c r="U94" s="108">
        <v>150</v>
      </c>
      <c r="V94" s="108">
        <v>1056</v>
      </c>
      <c r="W94" s="108">
        <v>99</v>
      </c>
      <c r="X94" s="113">
        <v>2021</v>
      </c>
      <c r="Y94" s="113">
        <v>73</v>
      </c>
      <c r="Z94" s="113">
        <v>0</v>
      </c>
      <c r="AA94" s="114" t="s">
        <v>367</v>
      </c>
      <c r="AB94" s="108">
        <v>232</v>
      </c>
      <c r="AC94" s="109" t="s">
        <v>377</v>
      </c>
      <c r="AD94" s="211" t="s">
        <v>452</v>
      </c>
      <c r="AE94" s="211" t="s">
        <v>377</v>
      </c>
      <c r="AF94" s="212">
        <f t="shared" si="5"/>
        <v>-21</v>
      </c>
      <c r="AG94" s="213">
        <f t="shared" si="6"/>
        <v>186</v>
      </c>
      <c r="AH94" s="214">
        <f t="shared" si="7"/>
        <v>-3906</v>
      </c>
      <c r="AI94" s="215" t="s">
        <v>127</v>
      </c>
    </row>
    <row r="95" spans="1:35" ht="36">
      <c r="A95" s="108">
        <v>2021</v>
      </c>
      <c r="B95" s="108">
        <v>117</v>
      </c>
      <c r="C95" s="109" t="s">
        <v>367</v>
      </c>
      <c r="D95" s="208" t="s">
        <v>453</v>
      </c>
      <c r="E95" s="109" t="s">
        <v>444</v>
      </c>
      <c r="F95" s="216" t="s">
        <v>454</v>
      </c>
      <c r="G95" s="112">
        <v>253.76</v>
      </c>
      <c r="H95" s="112">
        <v>45.76</v>
      </c>
      <c r="I95" s="107" t="s">
        <v>127</v>
      </c>
      <c r="J95" s="112">
        <f t="shared" si="4"/>
        <v>253.76</v>
      </c>
      <c r="K95" s="210" t="s">
        <v>455</v>
      </c>
      <c r="L95" s="108">
        <v>2021</v>
      </c>
      <c r="M95" s="108">
        <v>757</v>
      </c>
      <c r="N95" s="109" t="s">
        <v>449</v>
      </c>
      <c r="O95" s="111" t="s">
        <v>456</v>
      </c>
      <c r="P95" s="109" t="s">
        <v>457</v>
      </c>
      <c r="Q95" s="109" t="s">
        <v>458</v>
      </c>
      <c r="R95" s="108">
        <v>2</v>
      </c>
      <c r="S95" s="111" t="s">
        <v>150</v>
      </c>
      <c r="T95" s="108">
        <v>2080101</v>
      </c>
      <c r="U95" s="108">
        <v>8230</v>
      </c>
      <c r="V95" s="108">
        <v>3472</v>
      </c>
      <c r="W95" s="108">
        <v>99</v>
      </c>
      <c r="X95" s="113">
        <v>2019</v>
      </c>
      <c r="Y95" s="113">
        <v>134</v>
      </c>
      <c r="Z95" s="113">
        <v>0</v>
      </c>
      <c r="AA95" s="114" t="s">
        <v>367</v>
      </c>
      <c r="AB95" s="108">
        <v>248</v>
      </c>
      <c r="AC95" s="109" t="s">
        <v>438</v>
      </c>
      <c r="AD95" s="211" t="s">
        <v>445</v>
      </c>
      <c r="AE95" s="211" t="s">
        <v>440</v>
      </c>
      <c r="AF95" s="212">
        <f t="shared" si="5"/>
        <v>-3</v>
      </c>
      <c r="AG95" s="213">
        <f t="shared" si="6"/>
        <v>253.76</v>
      </c>
      <c r="AH95" s="214">
        <f t="shared" si="7"/>
        <v>-761.28</v>
      </c>
      <c r="AI95" s="215" t="s">
        <v>127</v>
      </c>
    </row>
    <row r="96" spans="1:35" ht="72">
      <c r="A96" s="108">
        <v>2021</v>
      </c>
      <c r="B96" s="108">
        <v>119</v>
      </c>
      <c r="C96" s="109" t="s">
        <v>406</v>
      </c>
      <c r="D96" s="208" t="s">
        <v>459</v>
      </c>
      <c r="E96" s="109" t="s">
        <v>377</v>
      </c>
      <c r="F96" s="216" t="s">
        <v>288</v>
      </c>
      <c r="G96" s="112">
        <v>463.6</v>
      </c>
      <c r="H96" s="112">
        <v>83.6</v>
      </c>
      <c r="I96" s="107" t="s">
        <v>118</v>
      </c>
      <c r="J96" s="112">
        <f t="shared" si="4"/>
        <v>380</v>
      </c>
      <c r="K96" s="210" t="s">
        <v>289</v>
      </c>
      <c r="L96" s="108">
        <v>2021</v>
      </c>
      <c r="M96" s="108">
        <v>790</v>
      </c>
      <c r="N96" s="109" t="s">
        <v>377</v>
      </c>
      <c r="O96" s="111" t="s">
        <v>189</v>
      </c>
      <c r="P96" s="109" t="s">
        <v>190</v>
      </c>
      <c r="Q96" s="109" t="s">
        <v>191</v>
      </c>
      <c r="R96" s="108">
        <v>3</v>
      </c>
      <c r="S96" s="111" t="s">
        <v>290</v>
      </c>
      <c r="T96" s="108">
        <v>1010203</v>
      </c>
      <c r="U96" s="108">
        <v>140</v>
      </c>
      <c r="V96" s="108">
        <v>1050</v>
      </c>
      <c r="W96" s="108">
        <v>11</v>
      </c>
      <c r="X96" s="113">
        <v>2021</v>
      </c>
      <c r="Y96" s="113">
        <v>272</v>
      </c>
      <c r="Z96" s="113">
        <v>0</v>
      </c>
      <c r="AA96" s="114" t="s">
        <v>406</v>
      </c>
      <c r="AB96" s="108">
        <v>235</v>
      </c>
      <c r="AC96" s="109" t="s">
        <v>460</v>
      </c>
      <c r="AD96" s="211" t="s">
        <v>461</v>
      </c>
      <c r="AE96" s="211" t="s">
        <v>439</v>
      </c>
      <c r="AF96" s="212">
        <f t="shared" si="5"/>
        <v>-18</v>
      </c>
      <c r="AG96" s="213">
        <f t="shared" si="6"/>
        <v>380</v>
      </c>
      <c r="AH96" s="214">
        <f t="shared" si="7"/>
        <v>-6840</v>
      </c>
      <c r="AI96" s="215" t="s">
        <v>127</v>
      </c>
    </row>
    <row r="97" spans="1:35" ht="60">
      <c r="A97" s="108">
        <v>2021</v>
      </c>
      <c r="B97" s="108">
        <v>120</v>
      </c>
      <c r="C97" s="109" t="s">
        <v>406</v>
      </c>
      <c r="D97" s="208" t="s">
        <v>462</v>
      </c>
      <c r="E97" s="109" t="s">
        <v>377</v>
      </c>
      <c r="F97" s="216" t="s">
        <v>463</v>
      </c>
      <c r="G97" s="112">
        <v>897.92</v>
      </c>
      <c r="H97" s="112">
        <v>161.92</v>
      </c>
      <c r="I97" s="107" t="s">
        <v>118</v>
      </c>
      <c r="J97" s="112">
        <f t="shared" si="4"/>
        <v>736</v>
      </c>
      <c r="K97" s="210" t="s">
        <v>464</v>
      </c>
      <c r="L97" s="108">
        <v>2021</v>
      </c>
      <c r="M97" s="108">
        <v>802</v>
      </c>
      <c r="N97" s="109" t="s">
        <v>465</v>
      </c>
      <c r="O97" s="111" t="s">
        <v>375</v>
      </c>
      <c r="P97" s="109" t="s">
        <v>376</v>
      </c>
      <c r="Q97" s="109" t="s">
        <v>142</v>
      </c>
      <c r="R97" s="108">
        <v>1</v>
      </c>
      <c r="S97" s="111" t="s">
        <v>122</v>
      </c>
      <c r="T97" s="108">
        <v>1010203</v>
      </c>
      <c r="U97" s="108">
        <v>140</v>
      </c>
      <c r="V97" s="108">
        <v>1050</v>
      </c>
      <c r="W97" s="108">
        <v>9</v>
      </c>
      <c r="X97" s="113">
        <v>2021</v>
      </c>
      <c r="Y97" s="113">
        <v>76</v>
      </c>
      <c r="Z97" s="113">
        <v>0</v>
      </c>
      <c r="AA97" s="114" t="s">
        <v>466</v>
      </c>
      <c r="AB97" s="108">
        <v>239</v>
      </c>
      <c r="AC97" s="109" t="s">
        <v>438</v>
      </c>
      <c r="AD97" s="211" t="s">
        <v>467</v>
      </c>
      <c r="AE97" s="211" t="s">
        <v>452</v>
      </c>
      <c r="AF97" s="212">
        <f t="shared" si="5"/>
        <v>-13</v>
      </c>
      <c r="AG97" s="213">
        <f t="shared" si="6"/>
        <v>736</v>
      </c>
      <c r="AH97" s="214">
        <f t="shared" si="7"/>
        <v>-9568</v>
      </c>
      <c r="AI97" s="215" t="s">
        <v>127</v>
      </c>
    </row>
    <row r="98" spans="1:35" ht="72">
      <c r="A98" s="108">
        <v>2021</v>
      </c>
      <c r="B98" s="108">
        <v>121</v>
      </c>
      <c r="C98" s="109" t="s">
        <v>406</v>
      </c>
      <c r="D98" s="208" t="s">
        <v>468</v>
      </c>
      <c r="E98" s="109" t="s">
        <v>449</v>
      </c>
      <c r="F98" s="216" t="s">
        <v>469</v>
      </c>
      <c r="G98" s="112">
        <v>43.99</v>
      </c>
      <c r="H98" s="112">
        <v>7.93</v>
      </c>
      <c r="I98" s="107" t="s">
        <v>118</v>
      </c>
      <c r="J98" s="112">
        <f t="shared" si="4"/>
        <v>36.06</v>
      </c>
      <c r="K98" s="210" t="s">
        <v>221</v>
      </c>
      <c r="L98" s="108">
        <v>2021</v>
      </c>
      <c r="M98" s="108">
        <v>776</v>
      </c>
      <c r="N98" s="109" t="s">
        <v>377</v>
      </c>
      <c r="O98" s="111" t="s">
        <v>222</v>
      </c>
      <c r="P98" s="109" t="s">
        <v>223</v>
      </c>
      <c r="Q98" s="109" t="s">
        <v>142</v>
      </c>
      <c r="R98" s="108">
        <v>2</v>
      </c>
      <c r="S98" s="111" t="s">
        <v>150</v>
      </c>
      <c r="T98" s="108">
        <v>1010602</v>
      </c>
      <c r="U98" s="108">
        <v>570</v>
      </c>
      <c r="V98" s="108">
        <v>1093</v>
      </c>
      <c r="W98" s="108">
        <v>1</v>
      </c>
      <c r="X98" s="113">
        <v>2021</v>
      </c>
      <c r="Y98" s="113">
        <v>36</v>
      </c>
      <c r="Z98" s="113">
        <v>0</v>
      </c>
      <c r="AA98" s="114" t="s">
        <v>466</v>
      </c>
      <c r="AB98" s="108">
        <v>236</v>
      </c>
      <c r="AC98" s="109" t="s">
        <v>460</v>
      </c>
      <c r="AD98" s="211" t="s">
        <v>461</v>
      </c>
      <c r="AE98" s="211" t="s">
        <v>452</v>
      </c>
      <c r="AF98" s="212">
        <f t="shared" si="5"/>
        <v>-9</v>
      </c>
      <c r="AG98" s="213">
        <f t="shared" si="6"/>
        <v>36.06</v>
      </c>
      <c r="AH98" s="214">
        <f t="shared" si="7"/>
        <v>-324.54</v>
      </c>
      <c r="AI98" s="215" t="s">
        <v>127</v>
      </c>
    </row>
    <row r="99" spans="1:35" ht="132">
      <c r="A99" s="108">
        <v>2021</v>
      </c>
      <c r="B99" s="108">
        <v>122</v>
      </c>
      <c r="C99" s="109" t="s">
        <v>406</v>
      </c>
      <c r="D99" s="208" t="s">
        <v>355</v>
      </c>
      <c r="E99" s="109" t="s">
        <v>406</v>
      </c>
      <c r="F99" s="216" t="s">
        <v>470</v>
      </c>
      <c r="G99" s="112">
        <v>50.37</v>
      </c>
      <c r="H99" s="112">
        <v>0</v>
      </c>
      <c r="I99" s="107" t="s">
        <v>118</v>
      </c>
      <c r="J99" s="112">
        <f t="shared" si="4"/>
        <v>50.37</v>
      </c>
      <c r="K99" s="210" t="s">
        <v>142</v>
      </c>
      <c r="L99" s="108">
        <v>0</v>
      </c>
      <c r="M99" s="108">
        <v>0</v>
      </c>
      <c r="N99" s="109"/>
      <c r="O99" s="111" t="s">
        <v>471</v>
      </c>
      <c r="P99" s="109" t="s">
        <v>472</v>
      </c>
      <c r="Q99" s="109" t="s">
        <v>473</v>
      </c>
      <c r="R99" s="108">
        <v>1</v>
      </c>
      <c r="S99" s="111" t="s">
        <v>122</v>
      </c>
      <c r="T99" s="108">
        <v>4000005</v>
      </c>
      <c r="U99" s="108">
        <v>13570</v>
      </c>
      <c r="V99" s="108">
        <v>5005</v>
      </c>
      <c r="W99" s="108">
        <v>5</v>
      </c>
      <c r="X99" s="113">
        <v>2021</v>
      </c>
      <c r="Y99" s="113">
        <v>77</v>
      </c>
      <c r="Z99" s="113">
        <v>0</v>
      </c>
      <c r="AA99" s="114" t="s">
        <v>406</v>
      </c>
      <c r="AB99" s="108">
        <v>238</v>
      </c>
      <c r="AC99" s="109" t="s">
        <v>438</v>
      </c>
      <c r="AD99" s="211" t="s">
        <v>474</v>
      </c>
      <c r="AE99" s="211" t="s">
        <v>452</v>
      </c>
      <c r="AF99" s="212">
        <f t="shared" si="5"/>
        <v>-15</v>
      </c>
      <c r="AG99" s="213">
        <f t="shared" si="6"/>
        <v>50.37</v>
      </c>
      <c r="AH99" s="214">
        <f t="shared" si="7"/>
        <v>-755.55</v>
      </c>
      <c r="AI99" s="215" t="s">
        <v>127</v>
      </c>
    </row>
    <row r="100" spans="1:35" ht="72">
      <c r="A100" s="108">
        <v>2021</v>
      </c>
      <c r="B100" s="108">
        <v>123</v>
      </c>
      <c r="C100" s="109" t="s">
        <v>460</v>
      </c>
      <c r="D100" s="208" t="s">
        <v>475</v>
      </c>
      <c r="E100" s="109" t="s">
        <v>377</v>
      </c>
      <c r="F100" s="216" t="s">
        <v>476</v>
      </c>
      <c r="G100" s="112">
        <v>634.4</v>
      </c>
      <c r="H100" s="112">
        <v>114.4</v>
      </c>
      <c r="I100" s="107" t="s">
        <v>127</v>
      </c>
      <c r="J100" s="112">
        <f t="shared" si="4"/>
        <v>634.4</v>
      </c>
      <c r="K100" s="210" t="s">
        <v>477</v>
      </c>
      <c r="L100" s="108">
        <v>2021</v>
      </c>
      <c r="M100" s="108">
        <v>838</v>
      </c>
      <c r="N100" s="109" t="s">
        <v>466</v>
      </c>
      <c r="O100" s="111" t="s">
        <v>478</v>
      </c>
      <c r="P100" s="109" t="s">
        <v>479</v>
      </c>
      <c r="Q100" s="109" t="s">
        <v>479</v>
      </c>
      <c r="R100" s="108">
        <v>2</v>
      </c>
      <c r="S100" s="111" t="s">
        <v>150</v>
      </c>
      <c r="T100" s="108">
        <v>2080101</v>
      </c>
      <c r="U100" s="108">
        <v>8230</v>
      </c>
      <c r="V100" s="108">
        <v>3472</v>
      </c>
      <c r="W100" s="108">
        <v>99</v>
      </c>
      <c r="X100" s="113">
        <v>2019</v>
      </c>
      <c r="Y100" s="113">
        <v>87</v>
      </c>
      <c r="Z100" s="113">
        <v>0</v>
      </c>
      <c r="AA100" s="114" t="s">
        <v>460</v>
      </c>
      <c r="AB100" s="108">
        <v>249</v>
      </c>
      <c r="AC100" s="109" t="s">
        <v>438</v>
      </c>
      <c r="AD100" s="211" t="s">
        <v>480</v>
      </c>
      <c r="AE100" s="211" t="s">
        <v>440</v>
      </c>
      <c r="AF100" s="212">
        <f t="shared" si="5"/>
        <v>-13</v>
      </c>
      <c r="AG100" s="213">
        <f t="shared" si="6"/>
        <v>634.4</v>
      </c>
      <c r="AH100" s="214">
        <f t="shared" si="7"/>
        <v>-8247.199999999999</v>
      </c>
      <c r="AI100" s="215" t="s">
        <v>127</v>
      </c>
    </row>
    <row r="101" spans="1:35" ht="15">
      <c r="A101" s="108">
        <v>2021</v>
      </c>
      <c r="B101" s="108">
        <v>125</v>
      </c>
      <c r="C101" s="109" t="s">
        <v>481</v>
      </c>
      <c r="D101" s="208" t="s">
        <v>482</v>
      </c>
      <c r="E101" s="109" t="s">
        <v>460</v>
      </c>
      <c r="F101" s="216" t="s">
        <v>483</v>
      </c>
      <c r="G101" s="112">
        <v>57.12</v>
      </c>
      <c r="H101" s="112">
        <v>4.22</v>
      </c>
      <c r="I101" s="107" t="s">
        <v>118</v>
      </c>
      <c r="J101" s="112">
        <f t="shared" si="4"/>
        <v>52.9</v>
      </c>
      <c r="K101" s="210" t="s">
        <v>330</v>
      </c>
      <c r="L101" s="108">
        <v>2021</v>
      </c>
      <c r="M101" s="108">
        <v>879</v>
      </c>
      <c r="N101" s="109" t="s">
        <v>481</v>
      </c>
      <c r="O101" s="111" t="s">
        <v>331</v>
      </c>
      <c r="P101" s="109" t="s">
        <v>332</v>
      </c>
      <c r="Q101" s="109" t="s">
        <v>332</v>
      </c>
      <c r="R101" s="108">
        <v>1</v>
      </c>
      <c r="S101" s="111" t="s">
        <v>122</v>
      </c>
      <c r="T101" s="108">
        <v>1010203</v>
      </c>
      <c r="U101" s="108">
        <v>140</v>
      </c>
      <c r="V101" s="108">
        <v>1050</v>
      </c>
      <c r="W101" s="108">
        <v>1</v>
      </c>
      <c r="X101" s="113">
        <v>2021</v>
      </c>
      <c r="Y101" s="113">
        <v>31</v>
      </c>
      <c r="Z101" s="113">
        <v>0</v>
      </c>
      <c r="AA101" s="114" t="s">
        <v>484</v>
      </c>
      <c r="AB101" s="108">
        <v>273</v>
      </c>
      <c r="AC101" s="109" t="s">
        <v>445</v>
      </c>
      <c r="AD101" s="211" t="s">
        <v>485</v>
      </c>
      <c r="AE101" s="211" t="s">
        <v>445</v>
      </c>
      <c r="AF101" s="212">
        <f t="shared" si="5"/>
        <v>-16</v>
      </c>
      <c r="AG101" s="213">
        <f t="shared" si="6"/>
        <v>52.9</v>
      </c>
      <c r="AH101" s="214">
        <f t="shared" si="7"/>
        <v>-846.4</v>
      </c>
      <c r="AI101" s="215" t="s">
        <v>127</v>
      </c>
    </row>
    <row r="102" spans="1:35" ht="48">
      <c r="A102" s="108">
        <v>2021</v>
      </c>
      <c r="B102" s="108">
        <v>126</v>
      </c>
      <c r="C102" s="109" t="s">
        <v>411</v>
      </c>
      <c r="D102" s="208" t="s">
        <v>486</v>
      </c>
      <c r="E102" s="109" t="s">
        <v>449</v>
      </c>
      <c r="F102" s="216" t="s">
        <v>487</v>
      </c>
      <c r="G102" s="112">
        <v>843</v>
      </c>
      <c r="H102" s="112">
        <v>152.02</v>
      </c>
      <c r="I102" s="107" t="s">
        <v>118</v>
      </c>
      <c r="J102" s="112">
        <f t="shared" si="4"/>
        <v>690.98</v>
      </c>
      <c r="K102" s="210" t="s">
        <v>279</v>
      </c>
      <c r="L102" s="108">
        <v>2021</v>
      </c>
      <c r="M102" s="108">
        <v>847</v>
      </c>
      <c r="N102" s="109" t="s">
        <v>488</v>
      </c>
      <c r="O102" s="111" t="s">
        <v>280</v>
      </c>
      <c r="P102" s="109" t="s">
        <v>281</v>
      </c>
      <c r="Q102" s="109" t="s">
        <v>281</v>
      </c>
      <c r="R102" s="108">
        <v>1</v>
      </c>
      <c r="S102" s="111" t="s">
        <v>122</v>
      </c>
      <c r="T102" s="108">
        <v>1010203</v>
      </c>
      <c r="U102" s="108">
        <v>140</v>
      </c>
      <c r="V102" s="108">
        <v>1050</v>
      </c>
      <c r="W102" s="108">
        <v>9</v>
      </c>
      <c r="X102" s="113">
        <v>2021</v>
      </c>
      <c r="Y102" s="113">
        <v>48</v>
      </c>
      <c r="Z102" s="113">
        <v>0</v>
      </c>
      <c r="AA102" s="114" t="s">
        <v>489</v>
      </c>
      <c r="AB102" s="108">
        <v>276</v>
      </c>
      <c r="AC102" s="109" t="s">
        <v>445</v>
      </c>
      <c r="AD102" s="211" t="s">
        <v>490</v>
      </c>
      <c r="AE102" s="211" t="s">
        <v>445</v>
      </c>
      <c r="AF102" s="212">
        <f t="shared" si="5"/>
        <v>-11</v>
      </c>
      <c r="AG102" s="213">
        <f t="shared" si="6"/>
        <v>690.98</v>
      </c>
      <c r="AH102" s="214">
        <f t="shared" si="7"/>
        <v>-7600.780000000001</v>
      </c>
      <c r="AI102" s="215" t="s">
        <v>127</v>
      </c>
    </row>
    <row r="103" spans="1:35" ht="24">
      <c r="A103" s="108">
        <v>2021</v>
      </c>
      <c r="B103" s="108">
        <v>127</v>
      </c>
      <c r="C103" s="109" t="s">
        <v>491</v>
      </c>
      <c r="D103" s="208" t="s">
        <v>492</v>
      </c>
      <c r="E103" s="109" t="s">
        <v>481</v>
      </c>
      <c r="F103" s="216" t="s">
        <v>257</v>
      </c>
      <c r="G103" s="112">
        <v>532.49</v>
      </c>
      <c r="H103" s="112">
        <v>96.02</v>
      </c>
      <c r="I103" s="107" t="s">
        <v>118</v>
      </c>
      <c r="J103" s="112">
        <f t="shared" si="4"/>
        <v>436.47</v>
      </c>
      <c r="K103" s="210" t="s">
        <v>247</v>
      </c>
      <c r="L103" s="108">
        <v>2021</v>
      </c>
      <c r="M103" s="108">
        <v>889</v>
      </c>
      <c r="N103" s="109" t="s">
        <v>438</v>
      </c>
      <c r="O103" s="111" t="s">
        <v>241</v>
      </c>
      <c r="P103" s="109" t="s">
        <v>242</v>
      </c>
      <c r="Q103" s="109" t="s">
        <v>242</v>
      </c>
      <c r="R103" s="108">
        <v>1</v>
      </c>
      <c r="S103" s="111" t="s">
        <v>122</v>
      </c>
      <c r="T103" s="108">
        <v>1080203</v>
      </c>
      <c r="U103" s="108">
        <v>2890</v>
      </c>
      <c r="V103" s="108">
        <v>1938</v>
      </c>
      <c r="W103" s="108">
        <v>99</v>
      </c>
      <c r="X103" s="113">
        <v>2021</v>
      </c>
      <c r="Y103" s="113">
        <v>187</v>
      </c>
      <c r="Z103" s="113">
        <v>0</v>
      </c>
      <c r="AA103" s="114" t="s">
        <v>491</v>
      </c>
      <c r="AB103" s="108">
        <v>272</v>
      </c>
      <c r="AC103" s="109" t="s">
        <v>440</v>
      </c>
      <c r="AD103" s="211" t="s">
        <v>493</v>
      </c>
      <c r="AE103" s="211" t="s">
        <v>440</v>
      </c>
      <c r="AF103" s="212">
        <f t="shared" si="5"/>
        <v>-20</v>
      </c>
      <c r="AG103" s="213">
        <f t="shared" si="6"/>
        <v>436.47</v>
      </c>
      <c r="AH103" s="214">
        <f t="shared" si="7"/>
        <v>-8729.400000000001</v>
      </c>
      <c r="AI103" s="215" t="s">
        <v>127</v>
      </c>
    </row>
    <row r="104" spans="1:35" ht="24">
      <c r="A104" s="108">
        <v>2021</v>
      </c>
      <c r="B104" s="108">
        <v>128</v>
      </c>
      <c r="C104" s="109" t="s">
        <v>491</v>
      </c>
      <c r="D104" s="208" t="s">
        <v>494</v>
      </c>
      <c r="E104" s="109" t="s">
        <v>481</v>
      </c>
      <c r="F104" s="216" t="s">
        <v>255</v>
      </c>
      <c r="G104" s="112">
        <v>328.14</v>
      </c>
      <c r="H104" s="112">
        <v>59.17</v>
      </c>
      <c r="I104" s="107" t="s">
        <v>118</v>
      </c>
      <c r="J104" s="112">
        <f t="shared" si="4"/>
        <v>268.96999999999997</v>
      </c>
      <c r="K104" s="210" t="s">
        <v>247</v>
      </c>
      <c r="L104" s="108">
        <v>2021</v>
      </c>
      <c r="M104" s="108">
        <v>890</v>
      </c>
      <c r="N104" s="109" t="s">
        <v>438</v>
      </c>
      <c r="O104" s="111" t="s">
        <v>241</v>
      </c>
      <c r="P104" s="109" t="s">
        <v>242</v>
      </c>
      <c r="Q104" s="109" t="s">
        <v>242</v>
      </c>
      <c r="R104" s="108">
        <v>1</v>
      </c>
      <c r="S104" s="111" t="s">
        <v>122</v>
      </c>
      <c r="T104" s="108">
        <v>1010203</v>
      </c>
      <c r="U104" s="108">
        <v>140</v>
      </c>
      <c r="V104" s="108">
        <v>1050</v>
      </c>
      <c r="W104" s="108">
        <v>2</v>
      </c>
      <c r="X104" s="113">
        <v>2021</v>
      </c>
      <c r="Y104" s="113">
        <v>188</v>
      </c>
      <c r="Z104" s="113">
        <v>0</v>
      </c>
      <c r="AA104" s="114" t="s">
        <v>491</v>
      </c>
      <c r="AB104" s="108">
        <v>271</v>
      </c>
      <c r="AC104" s="109" t="s">
        <v>440</v>
      </c>
      <c r="AD104" s="211" t="s">
        <v>493</v>
      </c>
      <c r="AE104" s="211" t="s">
        <v>440</v>
      </c>
      <c r="AF104" s="212">
        <f t="shared" si="5"/>
        <v>-20</v>
      </c>
      <c r="AG104" s="213">
        <f t="shared" si="6"/>
        <v>268.96999999999997</v>
      </c>
      <c r="AH104" s="214">
        <f t="shared" si="7"/>
        <v>-5379.4</v>
      </c>
      <c r="AI104" s="215" t="s">
        <v>127</v>
      </c>
    </row>
    <row r="105" spans="1:35" ht="24">
      <c r="A105" s="108">
        <v>2021</v>
      </c>
      <c r="B105" s="108">
        <v>129</v>
      </c>
      <c r="C105" s="109" t="s">
        <v>491</v>
      </c>
      <c r="D105" s="208" t="s">
        <v>495</v>
      </c>
      <c r="E105" s="109" t="s">
        <v>481</v>
      </c>
      <c r="F105" s="216" t="s">
        <v>253</v>
      </c>
      <c r="G105" s="112">
        <v>1483.56</v>
      </c>
      <c r="H105" s="112">
        <v>267.53</v>
      </c>
      <c r="I105" s="107" t="s">
        <v>118</v>
      </c>
      <c r="J105" s="112">
        <f t="shared" si="4"/>
        <v>1216.03</v>
      </c>
      <c r="K105" s="210" t="s">
        <v>247</v>
      </c>
      <c r="L105" s="108">
        <v>2021</v>
      </c>
      <c r="M105" s="108">
        <v>888</v>
      </c>
      <c r="N105" s="109" t="s">
        <v>438</v>
      </c>
      <c r="O105" s="111" t="s">
        <v>241</v>
      </c>
      <c r="P105" s="109" t="s">
        <v>242</v>
      </c>
      <c r="Q105" s="109" t="s">
        <v>242</v>
      </c>
      <c r="R105" s="108">
        <v>1</v>
      </c>
      <c r="S105" s="111" t="s">
        <v>122</v>
      </c>
      <c r="T105" s="108">
        <v>1080203</v>
      </c>
      <c r="U105" s="108">
        <v>2890</v>
      </c>
      <c r="V105" s="108">
        <v>1938</v>
      </c>
      <c r="W105" s="108">
        <v>99</v>
      </c>
      <c r="X105" s="113">
        <v>2021</v>
      </c>
      <c r="Y105" s="113">
        <v>187</v>
      </c>
      <c r="Z105" s="113">
        <v>0</v>
      </c>
      <c r="AA105" s="114" t="s">
        <v>491</v>
      </c>
      <c r="AB105" s="108">
        <v>272</v>
      </c>
      <c r="AC105" s="109" t="s">
        <v>440</v>
      </c>
      <c r="AD105" s="211" t="s">
        <v>493</v>
      </c>
      <c r="AE105" s="211" t="s">
        <v>440</v>
      </c>
      <c r="AF105" s="212">
        <f t="shared" si="5"/>
        <v>-20</v>
      </c>
      <c r="AG105" s="213">
        <f t="shared" si="6"/>
        <v>1216.03</v>
      </c>
      <c r="AH105" s="214">
        <f t="shared" si="7"/>
        <v>-24320.6</v>
      </c>
      <c r="AI105" s="215" t="s">
        <v>127</v>
      </c>
    </row>
    <row r="106" spans="1:35" ht="24">
      <c r="A106" s="108">
        <v>2021</v>
      </c>
      <c r="B106" s="108">
        <v>130</v>
      </c>
      <c r="C106" s="109" t="s">
        <v>491</v>
      </c>
      <c r="D106" s="208" t="s">
        <v>496</v>
      </c>
      <c r="E106" s="109" t="s">
        <v>481</v>
      </c>
      <c r="F106" s="216" t="s">
        <v>251</v>
      </c>
      <c r="G106" s="112">
        <v>112.53</v>
      </c>
      <c r="H106" s="112">
        <v>20.29</v>
      </c>
      <c r="I106" s="107" t="s">
        <v>118</v>
      </c>
      <c r="J106" s="112">
        <f t="shared" si="4"/>
        <v>92.24000000000001</v>
      </c>
      <c r="K106" s="210" t="s">
        <v>247</v>
      </c>
      <c r="L106" s="108">
        <v>2021</v>
      </c>
      <c r="M106" s="108">
        <v>887</v>
      </c>
      <c r="N106" s="109" t="s">
        <v>438</v>
      </c>
      <c r="O106" s="111" t="s">
        <v>241</v>
      </c>
      <c r="P106" s="109" t="s">
        <v>242</v>
      </c>
      <c r="Q106" s="109" t="s">
        <v>242</v>
      </c>
      <c r="R106" s="108">
        <v>1</v>
      </c>
      <c r="S106" s="111" t="s">
        <v>122</v>
      </c>
      <c r="T106" s="108">
        <v>1010203</v>
      </c>
      <c r="U106" s="108">
        <v>140</v>
      </c>
      <c r="V106" s="108">
        <v>1050</v>
      </c>
      <c r="W106" s="108">
        <v>2</v>
      </c>
      <c r="X106" s="113">
        <v>2021</v>
      </c>
      <c r="Y106" s="113">
        <v>188</v>
      </c>
      <c r="Z106" s="113">
        <v>0</v>
      </c>
      <c r="AA106" s="114" t="s">
        <v>491</v>
      </c>
      <c r="AB106" s="108">
        <v>271</v>
      </c>
      <c r="AC106" s="109" t="s">
        <v>440</v>
      </c>
      <c r="AD106" s="211" t="s">
        <v>493</v>
      </c>
      <c r="AE106" s="211" t="s">
        <v>440</v>
      </c>
      <c r="AF106" s="212">
        <f t="shared" si="5"/>
        <v>-20</v>
      </c>
      <c r="AG106" s="213">
        <f t="shared" si="6"/>
        <v>92.24000000000001</v>
      </c>
      <c r="AH106" s="214">
        <f t="shared" si="7"/>
        <v>-1844.8000000000002</v>
      </c>
      <c r="AI106" s="215" t="s">
        <v>127</v>
      </c>
    </row>
    <row r="107" spans="1:35" ht="168">
      <c r="A107" s="108">
        <v>2021</v>
      </c>
      <c r="B107" s="108">
        <v>131</v>
      </c>
      <c r="C107" s="109" t="s">
        <v>430</v>
      </c>
      <c r="D107" s="208" t="s">
        <v>497</v>
      </c>
      <c r="E107" s="109" t="s">
        <v>491</v>
      </c>
      <c r="F107" s="216" t="s">
        <v>498</v>
      </c>
      <c r="G107" s="112">
        <v>3904</v>
      </c>
      <c r="H107" s="112">
        <v>704</v>
      </c>
      <c r="I107" s="107" t="s">
        <v>118</v>
      </c>
      <c r="J107" s="112">
        <f t="shared" si="4"/>
        <v>3200</v>
      </c>
      <c r="K107" s="210" t="s">
        <v>499</v>
      </c>
      <c r="L107" s="108">
        <v>2021</v>
      </c>
      <c r="M107" s="108">
        <v>920</v>
      </c>
      <c r="N107" s="109" t="s">
        <v>491</v>
      </c>
      <c r="O107" s="111" t="s">
        <v>500</v>
      </c>
      <c r="P107" s="109" t="s">
        <v>501</v>
      </c>
      <c r="Q107" s="109" t="s">
        <v>142</v>
      </c>
      <c r="R107" s="108">
        <v>2</v>
      </c>
      <c r="S107" s="111" t="s">
        <v>150</v>
      </c>
      <c r="T107" s="108">
        <v>2010501</v>
      </c>
      <c r="U107" s="108">
        <v>6130</v>
      </c>
      <c r="V107" s="108">
        <v>3001</v>
      </c>
      <c r="W107" s="108">
        <v>99</v>
      </c>
      <c r="X107" s="113">
        <v>2021</v>
      </c>
      <c r="Y107" s="113">
        <v>82</v>
      </c>
      <c r="Z107" s="113">
        <v>0</v>
      </c>
      <c r="AA107" s="114" t="s">
        <v>430</v>
      </c>
      <c r="AB107" s="108">
        <v>267</v>
      </c>
      <c r="AC107" s="109" t="s">
        <v>452</v>
      </c>
      <c r="AD107" s="211" t="s">
        <v>502</v>
      </c>
      <c r="AE107" s="211" t="s">
        <v>452</v>
      </c>
      <c r="AF107" s="212">
        <f t="shared" si="5"/>
        <v>-28</v>
      </c>
      <c r="AG107" s="213">
        <f t="shared" si="6"/>
        <v>3200</v>
      </c>
      <c r="AH107" s="214">
        <f t="shared" si="7"/>
        <v>-89600</v>
      </c>
      <c r="AI107" s="215" t="s">
        <v>127</v>
      </c>
    </row>
    <row r="108" spans="1:35" ht="15">
      <c r="A108" s="108">
        <v>2021</v>
      </c>
      <c r="B108" s="108">
        <v>132</v>
      </c>
      <c r="C108" s="109" t="s">
        <v>452</v>
      </c>
      <c r="D108" s="208" t="s">
        <v>503</v>
      </c>
      <c r="E108" s="109" t="s">
        <v>430</v>
      </c>
      <c r="F108" s="216" t="s">
        <v>448</v>
      </c>
      <c r="G108" s="112">
        <v>2.24</v>
      </c>
      <c r="H108" s="112">
        <v>0</v>
      </c>
      <c r="I108" s="107" t="s">
        <v>127</v>
      </c>
      <c r="J108" s="112">
        <f t="shared" si="4"/>
        <v>2.24</v>
      </c>
      <c r="K108" s="210" t="s">
        <v>504</v>
      </c>
      <c r="L108" s="108">
        <v>2021</v>
      </c>
      <c r="M108" s="108">
        <v>948</v>
      </c>
      <c r="N108" s="109" t="s">
        <v>452</v>
      </c>
      <c r="O108" s="111" t="s">
        <v>311</v>
      </c>
      <c r="P108" s="109" t="s">
        <v>312</v>
      </c>
      <c r="Q108" s="109" t="s">
        <v>313</v>
      </c>
      <c r="R108" s="108">
        <v>1</v>
      </c>
      <c r="S108" s="111" t="s">
        <v>122</v>
      </c>
      <c r="T108" s="108">
        <v>1010203</v>
      </c>
      <c r="U108" s="108">
        <v>140</v>
      </c>
      <c r="V108" s="108">
        <v>1050</v>
      </c>
      <c r="W108" s="108">
        <v>5</v>
      </c>
      <c r="X108" s="113">
        <v>2021</v>
      </c>
      <c r="Y108" s="113">
        <v>19</v>
      </c>
      <c r="Z108" s="113">
        <v>0</v>
      </c>
      <c r="AA108" s="114" t="s">
        <v>489</v>
      </c>
      <c r="AB108" s="108">
        <v>275</v>
      </c>
      <c r="AC108" s="109" t="s">
        <v>445</v>
      </c>
      <c r="AD108" s="211" t="s">
        <v>505</v>
      </c>
      <c r="AE108" s="211" t="s">
        <v>445</v>
      </c>
      <c r="AF108" s="212">
        <f t="shared" si="5"/>
        <v>-23</v>
      </c>
      <c r="AG108" s="213">
        <f t="shared" si="6"/>
        <v>2.24</v>
      </c>
      <c r="AH108" s="214">
        <f t="shared" si="7"/>
        <v>-51.52</v>
      </c>
      <c r="AI108" s="215" t="s">
        <v>127</v>
      </c>
    </row>
    <row r="109" spans="1:35" ht="15">
      <c r="A109" s="108">
        <v>2021</v>
      </c>
      <c r="B109" s="108">
        <v>133</v>
      </c>
      <c r="C109" s="109" t="s">
        <v>452</v>
      </c>
      <c r="D109" s="208" t="s">
        <v>506</v>
      </c>
      <c r="E109" s="109" t="s">
        <v>460</v>
      </c>
      <c r="F109" s="216" t="s">
        <v>483</v>
      </c>
      <c r="G109" s="112">
        <v>171.01</v>
      </c>
      <c r="H109" s="112">
        <v>30.8</v>
      </c>
      <c r="I109" s="107" t="s">
        <v>118</v>
      </c>
      <c r="J109" s="112">
        <f t="shared" si="4"/>
        <v>140.20999999999998</v>
      </c>
      <c r="K109" s="210" t="s">
        <v>336</v>
      </c>
      <c r="L109" s="108">
        <v>2021</v>
      </c>
      <c r="M109" s="108">
        <v>891</v>
      </c>
      <c r="N109" s="109" t="s">
        <v>438</v>
      </c>
      <c r="O109" s="111" t="s">
        <v>331</v>
      </c>
      <c r="P109" s="109" t="s">
        <v>332</v>
      </c>
      <c r="Q109" s="109" t="s">
        <v>332</v>
      </c>
      <c r="R109" s="108">
        <v>1</v>
      </c>
      <c r="S109" s="111" t="s">
        <v>122</v>
      </c>
      <c r="T109" s="108">
        <v>1010203</v>
      </c>
      <c r="U109" s="108">
        <v>140</v>
      </c>
      <c r="V109" s="108">
        <v>1050</v>
      </c>
      <c r="W109" s="108">
        <v>99</v>
      </c>
      <c r="X109" s="113">
        <v>2021</v>
      </c>
      <c r="Y109" s="113">
        <v>32</v>
      </c>
      <c r="Z109" s="113">
        <v>0</v>
      </c>
      <c r="AA109" s="114" t="s">
        <v>484</v>
      </c>
      <c r="AB109" s="108">
        <v>274</v>
      </c>
      <c r="AC109" s="109" t="s">
        <v>445</v>
      </c>
      <c r="AD109" s="211" t="s">
        <v>507</v>
      </c>
      <c r="AE109" s="211" t="s">
        <v>445</v>
      </c>
      <c r="AF109" s="212">
        <f t="shared" si="5"/>
        <v>-18</v>
      </c>
      <c r="AG109" s="213">
        <f t="shared" si="6"/>
        <v>140.20999999999998</v>
      </c>
      <c r="AH109" s="214">
        <f t="shared" si="7"/>
        <v>-2523.7799999999997</v>
      </c>
      <c r="AI109" s="215" t="s">
        <v>127</v>
      </c>
    </row>
    <row r="110" spans="1:35" ht="15">
      <c r="A110" s="108">
        <v>2021</v>
      </c>
      <c r="B110" s="108">
        <v>134</v>
      </c>
      <c r="C110" s="109" t="s">
        <v>452</v>
      </c>
      <c r="D110" s="208" t="s">
        <v>508</v>
      </c>
      <c r="E110" s="109" t="s">
        <v>460</v>
      </c>
      <c r="F110" s="216" t="s">
        <v>483</v>
      </c>
      <c r="G110" s="112">
        <v>207.4</v>
      </c>
      <c r="H110" s="112">
        <v>37.4</v>
      </c>
      <c r="I110" s="107" t="s">
        <v>118</v>
      </c>
      <c r="J110" s="112">
        <f t="shared" si="4"/>
        <v>170</v>
      </c>
      <c r="K110" s="210" t="s">
        <v>336</v>
      </c>
      <c r="L110" s="108">
        <v>2021</v>
      </c>
      <c r="M110" s="108">
        <v>892</v>
      </c>
      <c r="N110" s="109" t="s">
        <v>438</v>
      </c>
      <c r="O110" s="111" t="s">
        <v>331</v>
      </c>
      <c r="P110" s="109" t="s">
        <v>332</v>
      </c>
      <c r="Q110" s="109" t="s">
        <v>332</v>
      </c>
      <c r="R110" s="108">
        <v>1</v>
      </c>
      <c r="S110" s="111" t="s">
        <v>122</v>
      </c>
      <c r="T110" s="108">
        <v>1010203</v>
      </c>
      <c r="U110" s="108">
        <v>140</v>
      </c>
      <c r="V110" s="108">
        <v>1050</v>
      </c>
      <c r="W110" s="108">
        <v>99</v>
      </c>
      <c r="X110" s="113">
        <v>2021</v>
      </c>
      <c r="Y110" s="113">
        <v>32</v>
      </c>
      <c r="Z110" s="113">
        <v>0</v>
      </c>
      <c r="AA110" s="114" t="s">
        <v>484</v>
      </c>
      <c r="AB110" s="108">
        <v>274</v>
      </c>
      <c r="AC110" s="109" t="s">
        <v>445</v>
      </c>
      <c r="AD110" s="211" t="s">
        <v>509</v>
      </c>
      <c r="AE110" s="211" t="s">
        <v>445</v>
      </c>
      <c r="AF110" s="212">
        <f t="shared" si="5"/>
        <v>-19</v>
      </c>
      <c r="AG110" s="213">
        <f t="shared" si="6"/>
        <v>170</v>
      </c>
      <c r="AH110" s="214">
        <f t="shared" si="7"/>
        <v>-3230</v>
      </c>
      <c r="AI110" s="215" t="s">
        <v>127</v>
      </c>
    </row>
    <row r="111" spans="1:35" ht="15">
      <c r="A111" s="108">
        <v>2021</v>
      </c>
      <c r="B111" s="108">
        <v>135</v>
      </c>
      <c r="C111" s="109" t="s">
        <v>452</v>
      </c>
      <c r="D111" s="208" t="s">
        <v>510</v>
      </c>
      <c r="E111" s="109" t="s">
        <v>460</v>
      </c>
      <c r="F111" s="216" t="s">
        <v>483</v>
      </c>
      <c r="G111" s="112">
        <v>69.99</v>
      </c>
      <c r="H111" s="112">
        <v>12.54</v>
      </c>
      <c r="I111" s="107" t="s">
        <v>118</v>
      </c>
      <c r="J111" s="112">
        <f t="shared" si="4"/>
        <v>57.449999999999996</v>
      </c>
      <c r="K111" s="210" t="s">
        <v>330</v>
      </c>
      <c r="L111" s="108">
        <v>2021</v>
      </c>
      <c r="M111" s="108">
        <v>861</v>
      </c>
      <c r="N111" s="109" t="s">
        <v>481</v>
      </c>
      <c r="O111" s="111" t="s">
        <v>331</v>
      </c>
      <c r="P111" s="109" t="s">
        <v>332</v>
      </c>
      <c r="Q111" s="109" t="s">
        <v>332</v>
      </c>
      <c r="R111" s="108">
        <v>1</v>
      </c>
      <c r="S111" s="111" t="s">
        <v>122</v>
      </c>
      <c r="T111" s="108">
        <v>1010203</v>
      </c>
      <c r="U111" s="108">
        <v>140</v>
      </c>
      <c r="V111" s="108">
        <v>1050</v>
      </c>
      <c r="W111" s="108">
        <v>1</v>
      </c>
      <c r="X111" s="113">
        <v>2021</v>
      </c>
      <c r="Y111" s="113">
        <v>31</v>
      </c>
      <c r="Z111" s="113">
        <v>0</v>
      </c>
      <c r="AA111" s="114" t="s">
        <v>484</v>
      </c>
      <c r="AB111" s="108">
        <v>273</v>
      </c>
      <c r="AC111" s="109" t="s">
        <v>445</v>
      </c>
      <c r="AD111" s="211" t="s">
        <v>485</v>
      </c>
      <c r="AE111" s="211" t="s">
        <v>445</v>
      </c>
      <c r="AF111" s="212">
        <f t="shared" si="5"/>
        <v>-16</v>
      </c>
      <c r="AG111" s="213">
        <f t="shared" si="6"/>
        <v>57.449999999999996</v>
      </c>
      <c r="AH111" s="214">
        <f t="shared" si="7"/>
        <v>-919.1999999999999</v>
      </c>
      <c r="AI111" s="215" t="s">
        <v>127</v>
      </c>
    </row>
    <row r="112" spans="1:35" ht="24">
      <c r="A112" s="108">
        <v>2021</v>
      </c>
      <c r="B112" s="108">
        <v>136</v>
      </c>
      <c r="C112" s="109" t="s">
        <v>489</v>
      </c>
      <c r="D112" s="208" t="s">
        <v>511</v>
      </c>
      <c r="E112" s="109" t="s">
        <v>430</v>
      </c>
      <c r="F112" s="216" t="s">
        <v>512</v>
      </c>
      <c r="G112" s="112">
        <v>1195.6</v>
      </c>
      <c r="H112" s="112">
        <v>215.6</v>
      </c>
      <c r="I112" s="107" t="s">
        <v>118</v>
      </c>
      <c r="J112" s="112">
        <f t="shared" si="4"/>
        <v>979.9999999999999</v>
      </c>
      <c r="K112" s="210" t="s">
        <v>513</v>
      </c>
      <c r="L112" s="108">
        <v>2021</v>
      </c>
      <c r="M112" s="108">
        <v>974</v>
      </c>
      <c r="N112" s="109" t="s">
        <v>440</v>
      </c>
      <c r="O112" s="111" t="s">
        <v>514</v>
      </c>
      <c r="P112" s="109" t="s">
        <v>515</v>
      </c>
      <c r="Q112" s="109" t="s">
        <v>515</v>
      </c>
      <c r="R112" s="108">
        <v>2</v>
      </c>
      <c r="S112" s="111" t="s">
        <v>150</v>
      </c>
      <c r="T112" s="108">
        <v>1010503</v>
      </c>
      <c r="U112" s="108">
        <v>470</v>
      </c>
      <c r="V112" s="108">
        <v>1156</v>
      </c>
      <c r="W112" s="108">
        <v>99</v>
      </c>
      <c r="X112" s="113">
        <v>2021</v>
      </c>
      <c r="Y112" s="113">
        <v>85</v>
      </c>
      <c r="Z112" s="113">
        <v>0</v>
      </c>
      <c r="AA112" s="114" t="s">
        <v>516</v>
      </c>
      <c r="AB112" s="108">
        <v>278</v>
      </c>
      <c r="AC112" s="109" t="s">
        <v>516</v>
      </c>
      <c r="AD112" s="211" t="s">
        <v>517</v>
      </c>
      <c r="AE112" s="211" t="s">
        <v>518</v>
      </c>
      <c r="AF112" s="212">
        <f t="shared" si="5"/>
        <v>-20</v>
      </c>
      <c r="AG112" s="213">
        <f t="shared" si="6"/>
        <v>979.9999999999999</v>
      </c>
      <c r="AH112" s="214">
        <f t="shared" si="7"/>
        <v>-19599.999999999996</v>
      </c>
      <c r="AI112" s="215" t="s">
        <v>127</v>
      </c>
    </row>
    <row r="113" spans="1:35" ht="72">
      <c r="A113" s="108">
        <v>2021</v>
      </c>
      <c r="B113" s="108">
        <v>137</v>
      </c>
      <c r="C113" s="109" t="s">
        <v>489</v>
      </c>
      <c r="D113" s="208" t="s">
        <v>519</v>
      </c>
      <c r="E113" s="109" t="s">
        <v>452</v>
      </c>
      <c r="F113" s="216" t="s">
        <v>520</v>
      </c>
      <c r="G113" s="112">
        <v>450.99</v>
      </c>
      <c r="H113" s="112">
        <v>81.33</v>
      </c>
      <c r="I113" s="107" t="s">
        <v>118</v>
      </c>
      <c r="J113" s="112">
        <f t="shared" si="4"/>
        <v>369.66</v>
      </c>
      <c r="K113" s="210" t="s">
        <v>521</v>
      </c>
      <c r="L113" s="108">
        <v>2021</v>
      </c>
      <c r="M113" s="108">
        <v>975</v>
      </c>
      <c r="N113" s="109" t="s">
        <v>440</v>
      </c>
      <c r="O113" s="111" t="s">
        <v>387</v>
      </c>
      <c r="P113" s="109" t="s">
        <v>388</v>
      </c>
      <c r="Q113" s="109" t="s">
        <v>388</v>
      </c>
      <c r="R113" s="108">
        <v>2</v>
      </c>
      <c r="S113" s="111" t="s">
        <v>150</v>
      </c>
      <c r="T113" s="108">
        <v>1080103</v>
      </c>
      <c r="U113" s="108">
        <v>2780</v>
      </c>
      <c r="V113" s="108">
        <v>1934</v>
      </c>
      <c r="W113" s="108">
        <v>2</v>
      </c>
      <c r="X113" s="113">
        <v>2021</v>
      </c>
      <c r="Y113" s="113">
        <v>84</v>
      </c>
      <c r="Z113" s="113">
        <v>0</v>
      </c>
      <c r="AA113" s="114" t="s">
        <v>516</v>
      </c>
      <c r="AB113" s="108">
        <v>281</v>
      </c>
      <c r="AC113" s="109" t="s">
        <v>516</v>
      </c>
      <c r="AD113" s="211" t="s">
        <v>517</v>
      </c>
      <c r="AE113" s="211" t="s">
        <v>518</v>
      </c>
      <c r="AF113" s="212">
        <f t="shared" si="5"/>
        <v>-20</v>
      </c>
      <c r="AG113" s="213">
        <f t="shared" si="6"/>
        <v>369.66</v>
      </c>
      <c r="AH113" s="214">
        <f t="shared" si="7"/>
        <v>-7393.200000000001</v>
      </c>
      <c r="AI113" s="215" t="s">
        <v>127</v>
      </c>
    </row>
    <row r="114" spans="1:35" ht="60">
      <c r="A114" s="108">
        <v>2021</v>
      </c>
      <c r="B114" s="108">
        <v>138</v>
      </c>
      <c r="C114" s="109" t="s">
        <v>489</v>
      </c>
      <c r="D114" s="208" t="s">
        <v>522</v>
      </c>
      <c r="E114" s="109" t="s">
        <v>430</v>
      </c>
      <c r="F114" s="216" t="s">
        <v>523</v>
      </c>
      <c r="G114" s="112">
        <v>3802.15</v>
      </c>
      <c r="H114" s="112">
        <v>685.63</v>
      </c>
      <c r="I114" s="107" t="s">
        <v>118</v>
      </c>
      <c r="J114" s="112">
        <f t="shared" si="4"/>
        <v>3116.52</v>
      </c>
      <c r="K114" s="210" t="s">
        <v>524</v>
      </c>
      <c r="L114" s="108">
        <v>2021</v>
      </c>
      <c r="M114" s="108">
        <v>947</v>
      </c>
      <c r="N114" s="109" t="s">
        <v>452</v>
      </c>
      <c r="O114" s="111" t="s">
        <v>234</v>
      </c>
      <c r="P114" s="109" t="s">
        <v>235</v>
      </c>
      <c r="Q114" s="109" t="s">
        <v>236</v>
      </c>
      <c r="R114" s="108">
        <v>2</v>
      </c>
      <c r="S114" s="111" t="s">
        <v>150</v>
      </c>
      <c r="T114" s="108">
        <v>1080103</v>
      </c>
      <c r="U114" s="108">
        <v>2780</v>
      </c>
      <c r="V114" s="108">
        <v>1934</v>
      </c>
      <c r="W114" s="108">
        <v>99</v>
      </c>
      <c r="X114" s="113">
        <v>2020</v>
      </c>
      <c r="Y114" s="113">
        <v>236</v>
      </c>
      <c r="Z114" s="113">
        <v>0</v>
      </c>
      <c r="AA114" s="114" t="s">
        <v>516</v>
      </c>
      <c r="AB114" s="108">
        <v>279</v>
      </c>
      <c r="AC114" s="109" t="s">
        <v>516</v>
      </c>
      <c r="AD114" s="211" t="s">
        <v>505</v>
      </c>
      <c r="AE114" s="211" t="s">
        <v>518</v>
      </c>
      <c r="AF114" s="212">
        <f t="shared" si="5"/>
        <v>-19</v>
      </c>
      <c r="AG114" s="213">
        <f t="shared" si="6"/>
        <v>3116.52</v>
      </c>
      <c r="AH114" s="214">
        <f t="shared" si="7"/>
        <v>-59213.88</v>
      </c>
      <c r="AI114" s="215" t="s">
        <v>127</v>
      </c>
    </row>
    <row r="115" spans="1:35" ht="60">
      <c r="A115" s="108">
        <v>2021</v>
      </c>
      <c r="B115" s="108">
        <v>140</v>
      </c>
      <c r="C115" s="109" t="s">
        <v>516</v>
      </c>
      <c r="D115" s="208" t="s">
        <v>525</v>
      </c>
      <c r="E115" s="109" t="s">
        <v>489</v>
      </c>
      <c r="F115" s="216" t="s">
        <v>523</v>
      </c>
      <c r="G115" s="112">
        <v>510.16</v>
      </c>
      <c r="H115" s="112">
        <v>92</v>
      </c>
      <c r="I115" s="107" t="s">
        <v>118</v>
      </c>
      <c r="J115" s="112">
        <f t="shared" si="4"/>
        <v>418.16</v>
      </c>
      <c r="K115" s="210" t="s">
        <v>524</v>
      </c>
      <c r="L115" s="108">
        <v>2021</v>
      </c>
      <c r="M115" s="108">
        <v>1007</v>
      </c>
      <c r="N115" s="109" t="s">
        <v>489</v>
      </c>
      <c r="O115" s="111" t="s">
        <v>234</v>
      </c>
      <c r="P115" s="109" t="s">
        <v>235</v>
      </c>
      <c r="Q115" s="109" t="s">
        <v>236</v>
      </c>
      <c r="R115" s="108">
        <v>2</v>
      </c>
      <c r="S115" s="111" t="s">
        <v>150</v>
      </c>
      <c r="T115" s="108">
        <v>1080103</v>
      </c>
      <c r="U115" s="108">
        <v>2780</v>
      </c>
      <c r="V115" s="108">
        <v>1934</v>
      </c>
      <c r="W115" s="108">
        <v>99</v>
      </c>
      <c r="X115" s="113">
        <v>2021</v>
      </c>
      <c r="Y115" s="113">
        <v>236</v>
      </c>
      <c r="Z115" s="113">
        <v>0</v>
      </c>
      <c r="AA115" s="114" t="s">
        <v>516</v>
      </c>
      <c r="AB115" s="108">
        <v>280</v>
      </c>
      <c r="AC115" s="109" t="s">
        <v>516</v>
      </c>
      <c r="AD115" s="211" t="s">
        <v>526</v>
      </c>
      <c r="AE115" s="211" t="s">
        <v>518</v>
      </c>
      <c r="AF115" s="212">
        <f t="shared" si="5"/>
        <v>-25</v>
      </c>
      <c r="AG115" s="213">
        <f t="shared" si="6"/>
        <v>418.16</v>
      </c>
      <c r="AH115" s="214">
        <f t="shared" si="7"/>
        <v>-10454</v>
      </c>
      <c r="AI115" s="215" t="s">
        <v>127</v>
      </c>
    </row>
    <row r="116" spans="1:35" ht="72">
      <c r="A116" s="108">
        <v>2021</v>
      </c>
      <c r="B116" s="108">
        <v>143</v>
      </c>
      <c r="C116" s="109" t="s">
        <v>527</v>
      </c>
      <c r="D116" s="208" t="s">
        <v>522</v>
      </c>
      <c r="E116" s="109" t="s">
        <v>445</v>
      </c>
      <c r="F116" s="216" t="s">
        <v>288</v>
      </c>
      <c r="G116" s="112">
        <v>463.6</v>
      </c>
      <c r="H116" s="112">
        <v>83.6</v>
      </c>
      <c r="I116" s="107" t="s">
        <v>118</v>
      </c>
      <c r="J116" s="112">
        <f t="shared" si="4"/>
        <v>380</v>
      </c>
      <c r="K116" s="210" t="s">
        <v>289</v>
      </c>
      <c r="L116" s="108">
        <v>2021</v>
      </c>
      <c r="M116" s="108">
        <v>1024</v>
      </c>
      <c r="N116" s="109" t="s">
        <v>516</v>
      </c>
      <c r="O116" s="111" t="s">
        <v>189</v>
      </c>
      <c r="P116" s="109" t="s">
        <v>190</v>
      </c>
      <c r="Q116" s="109" t="s">
        <v>191</v>
      </c>
      <c r="R116" s="108">
        <v>3</v>
      </c>
      <c r="S116" s="111" t="s">
        <v>290</v>
      </c>
      <c r="T116" s="108">
        <v>1010203</v>
      </c>
      <c r="U116" s="108">
        <v>140</v>
      </c>
      <c r="V116" s="108">
        <v>1050</v>
      </c>
      <c r="W116" s="108">
        <v>11</v>
      </c>
      <c r="X116" s="113">
        <v>2021</v>
      </c>
      <c r="Y116" s="113">
        <v>272</v>
      </c>
      <c r="Z116" s="113">
        <v>0</v>
      </c>
      <c r="AA116" s="114" t="s">
        <v>527</v>
      </c>
      <c r="AB116" s="108">
        <v>283</v>
      </c>
      <c r="AC116" s="109" t="s">
        <v>467</v>
      </c>
      <c r="AD116" s="211" t="s">
        <v>528</v>
      </c>
      <c r="AE116" s="211" t="s">
        <v>529</v>
      </c>
      <c r="AF116" s="212">
        <f t="shared" si="5"/>
        <v>-22</v>
      </c>
      <c r="AG116" s="213">
        <f t="shared" si="6"/>
        <v>380</v>
      </c>
      <c r="AH116" s="214">
        <f t="shared" si="7"/>
        <v>-8360</v>
      </c>
      <c r="AI116" s="215" t="s">
        <v>127</v>
      </c>
    </row>
    <row r="117" spans="1:35" ht="36">
      <c r="A117" s="108">
        <v>2021</v>
      </c>
      <c r="B117" s="108">
        <v>144</v>
      </c>
      <c r="C117" s="109" t="s">
        <v>527</v>
      </c>
      <c r="D117" s="208" t="s">
        <v>530</v>
      </c>
      <c r="E117" s="109" t="s">
        <v>531</v>
      </c>
      <c r="F117" s="216" t="s">
        <v>532</v>
      </c>
      <c r="G117" s="112">
        <v>183</v>
      </c>
      <c r="H117" s="112">
        <v>33</v>
      </c>
      <c r="I117" s="107" t="s">
        <v>118</v>
      </c>
      <c r="J117" s="112">
        <f t="shared" si="4"/>
        <v>150</v>
      </c>
      <c r="K117" s="210" t="s">
        <v>533</v>
      </c>
      <c r="L117" s="108">
        <v>2021</v>
      </c>
      <c r="M117" s="108">
        <v>1068</v>
      </c>
      <c r="N117" s="109" t="s">
        <v>527</v>
      </c>
      <c r="O117" s="111" t="s">
        <v>375</v>
      </c>
      <c r="P117" s="109" t="s">
        <v>376</v>
      </c>
      <c r="Q117" s="109" t="s">
        <v>142</v>
      </c>
      <c r="R117" s="108">
        <v>1</v>
      </c>
      <c r="S117" s="111" t="s">
        <v>122</v>
      </c>
      <c r="T117" s="108">
        <v>1010203</v>
      </c>
      <c r="U117" s="108">
        <v>140</v>
      </c>
      <c r="V117" s="108">
        <v>1050</v>
      </c>
      <c r="W117" s="108">
        <v>4</v>
      </c>
      <c r="X117" s="113">
        <v>2021</v>
      </c>
      <c r="Y117" s="113">
        <v>75</v>
      </c>
      <c r="Z117" s="113">
        <v>0</v>
      </c>
      <c r="AA117" s="114" t="s">
        <v>527</v>
      </c>
      <c r="AB117" s="108">
        <v>284</v>
      </c>
      <c r="AC117" s="109" t="s">
        <v>467</v>
      </c>
      <c r="AD117" s="211" t="s">
        <v>534</v>
      </c>
      <c r="AE117" s="211" t="s">
        <v>529</v>
      </c>
      <c r="AF117" s="212">
        <f t="shared" si="5"/>
        <v>-28</v>
      </c>
      <c r="AG117" s="213">
        <f t="shared" si="6"/>
        <v>150</v>
      </c>
      <c r="AH117" s="214">
        <f t="shared" si="7"/>
        <v>-4200</v>
      </c>
      <c r="AI117" s="215" t="s">
        <v>127</v>
      </c>
    </row>
    <row r="118" spans="1:35" ht="72">
      <c r="A118" s="108">
        <v>2021</v>
      </c>
      <c r="B118" s="108">
        <v>145</v>
      </c>
      <c r="C118" s="109" t="s">
        <v>527</v>
      </c>
      <c r="D118" s="208" t="s">
        <v>535</v>
      </c>
      <c r="E118" s="109" t="s">
        <v>516</v>
      </c>
      <c r="F118" s="216" t="s">
        <v>469</v>
      </c>
      <c r="G118" s="112">
        <v>228.24</v>
      </c>
      <c r="H118" s="112">
        <v>41.16</v>
      </c>
      <c r="I118" s="107" t="s">
        <v>118</v>
      </c>
      <c r="J118" s="112">
        <f t="shared" si="4"/>
        <v>187.08</v>
      </c>
      <c r="K118" s="210" t="s">
        <v>221</v>
      </c>
      <c r="L118" s="108">
        <v>2021</v>
      </c>
      <c r="M118" s="108">
        <v>1065</v>
      </c>
      <c r="N118" s="109" t="s">
        <v>527</v>
      </c>
      <c r="O118" s="111" t="s">
        <v>222</v>
      </c>
      <c r="P118" s="109" t="s">
        <v>223</v>
      </c>
      <c r="Q118" s="109" t="s">
        <v>142</v>
      </c>
      <c r="R118" s="108">
        <v>2</v>
      </c>
      <c r="S118" s="111" t="s">
        <v>150</v>
      </c>
      <c r="T118" s="108">
        <v>1010602</v>
      </c>
      <c r="U118" s="108">
        <v>570</v>
      </c>
      <c r="V118" s="108">
        <v>1093</v>
      </c>
      <c r="W118" s="108">
        <v>1</v>
      </c>
      <c r="X118" s="113">
        <v>2021</v>
      </c>
      <c r="Y118" s="113">
        <v>36</v>
      </c>
      <c r="Z118" s="113">
        <v>0</v>
      </c>
      <c r="AA118" s="114" t="s">
        <v>527</v>
      </c>
      <c r="AB118" s="108">
        <v>296</v>
      </c>
      <c r="AC118" s="109" t="s">
        <v>536</v>
      </c>
      <c r="AD118" s="211" t="s">
        <v>537</v>
      </c>
      <c r="AE118" s="211" t="s">
        <v>536</v>
      </c>
      <c r="AF118" s="212">
        <f t="shared" si="5"/>
        <v>-21</v>
      </c>
      <c r="AG118" s="213">
        <f t="shared" si="6"/>
        <v>187.08</v>
      </c>
      <c r="AH118" s="214">
        <f t="shared" si="7"/>
        <v>-3928.6800000000003</v>
      </c>
      <c r="AI118" s="215" t="s">
        <v>127</v>
      </c>
    </row>
    <row r="119" spans="1:35" ht="24">
      <c r="A119" s="108">
        <v>2021</v>
      </c>
      <c r="B119" s="108">
        <v>148</v>
      </c>
      <c r="C119" s="109" t="s">
        <v>538</v>
      </c>
      <c r="D119" s="208" t="s">
        <v>539</v>
      </c>
      <c r="E119" s="109" t="s">
        <v>467</v>
      </c>
      <c r="F119" s="216" t="s">
        <v>540</v>
      </c>
      <c r="G119" s="112">
        <v>841.8</v>
      </c>
      <c r="H119" s="112">
        <v>151.8</v>
      </c>
      <c r="I119" s="107" t="s">
        <v>118</v>
      </c>
      <c r="J119" s="112">
        <f t="shared" si="4"/>
        <v>690</v>
      </c>
      <c r="K119" s="210" t="s">
        <v>541</v>
      </c>
      <c r="L119" s="108">
        <v>2021</v>
      </c>
      <c r="M119" s="108">
        <v>1102</v>
      </c>
      <c r="N119" s="109" t="s">
        <v>490</v>
      </c>
      <c r="O119" s="111" t="s">
        <v>542</v>
      </c>
      <c r="P119" s="109" t="s">
        <v>543</v>
      </c>
      <c r="Q119" s="109" t="s">
        <v>142</v>
      </c>
      <c r="R119" s="108">
        <v>3</v>
      </c>
      <c r="S119" s="111" t="s">
        <v>290</v>
      </c>
      <c r="T119" s="108">
        <v>1070102</v>
      </c>
      <c r="U119" s="108">
        <v>2550</v>
      </c>
      <c r="V119" s="108">
        <v>2078</v>
      </c>
      <c r="W119" s="108">
        <v>99</v>
      </c>
      <c r="X119" s="113">
        <v>2021</v>
      </c>
      <c r="Y119" s="113">
        <v>86</v>
      </c>
      <c r="Z119" s="113">
        <v>0</v>
      </c>
      <c r="AA119" s="114" t="s">
        <v>493</v>
      </c>
      <c r="AB119" s="108">
        <v>320</v>
      </c>
      <c r="AC119" s="109" t="s">
        <v>507</v>
      </c>
      <c r="AD119" s="211" t="s">
        <v>544</v>
      </c>
      <c r="AE119" s="211" t="s">
        <v>507</v>
      </c>
      <c r="AF119" s="212">
        <f t="shared" si="5"/>
        <v>-20</v>
      </c>
      <c r="AG119" s="213">
        <f t="shared" si="6"/>
        <v>690</v>
      </c>
      <c r="AH119" s="214">
        <f t="shared" si="7"/>
        <v>-13800</v>
      </c>
      <c r="AI119" s="215" t="s">
        <v>127</v>
      </c>
    </row>
    <row r="120" spans="1:35" ht="60">
      <c r="A120" s="108">
        <v>2021</v>
      </c>
      <c r="B120" s="108">
        <v>149</v>
      </c>
      <c r="C120" s="109" t="s">
        <v>493</v>
      </c>
      <c r="D120" s="208" t="s">
        <v>545</v>
      </c>
      <c r="E120" s="109" t="s">
        <v>536</v>
      </c>
      <c r="F120" s="216" t="s">
        <v>546</v>
      </c>
      <c r="G120" s="112">
        <v>6.17</v>
      </c>
      <c r="H120" s="112">
        <v>0.56</v>
      </c>
      <c r="I120" s="107" t="s">
        <v>118</v>
      </c>
      <c r="J120" s="112">
        <f t="shared" si="4"/>
        <v>5.609999999999999</v>
      </c>
      <c r="K120" s="210" t="s">
        <v>380</v>
      </c>
      <c r="L120" s="108">
        <v>2021</v>
      </c>
      <c r="M120" s="108">
        <v>1169</v>
      </c>
      <c r="N120" s="109" t="s">
        <v>538</v>
      </c>
      <c r="O120" s="111" t="s">
        <v>196</v>
      </c>
      <c r="P120" s="109" t="s">
        <v>197</v>
      </c>
      <c r="Q120" s="109" t="s">
        <v>197</v>
      </c>
      <c r="R120" s="108">
        <v>1</v>
      </c>
      <c r="S120" s="111" t="s">
        <v>122</v>
      </c>
      <c r="T120" s="108">
        <v>1010203</v>
      </c>
      <c r="U120" s="108">
        <v>140</v>
      </c>
      <c r="V120" s="108">
        <v>1050</v>
      </c>
      <c r="W120" s="108">
        <v>10</v>
      </c>
      <c r="X120" s="113">
        <v>2021</v>
      </c>
      <c r="Y120" s="113">
        <v>34</v>
      </c>
      <c r="Z120" s="113">
        <v>0</v>
      </c>
      <c r="AA120" s="114" t="s">
        <v>493</v>
      </c>
      <c r="AB120" s="108">
        <v>317</v>
      </c>
      <c r="AC120" s="109" t="s">
        <v>507</v>
      </c>
      <c r="AD120" s="211" t="s">
        <v>547</v>
      </c>
      <c r="AE120" s="211" t="s">
        <v>507</v>
      </c>
      <c r="AF120" s="212">
        <f t="shared" si="5"/>
        <v>-27</v>
      </c>
      <c r="AG120" s="213">
        <f t="shared" si="6"/>
        <v>5.609999999999999</v>
      </c>
      <c r="AH120" s="214">
        <f t="shared" si="7"/>
        <v>-151.46999999999997</v>
      </c>
      <c r="AI120" s="215" t="s">
        <v>127</v>
      </c>
    </row>
    <row r="121" spans="1:35" ht="60">
      <c r="A121" s="108">
        <v>2021</v>
      </c>
      <c r="B121" s="108">
        <v>150</v>
      </c>
      <c r="C121" s="109" t="s">
        <v>493</v>
      </c>
      <c r="D121" s="208" t="s">
        <v>548</v>
      </c>
      <c r="E121" s="109" t="s">
        <v>536</v>
      </c>
      <c r="F121" s="216" t="s">
        <v>549</v>
      </c>
      <c r="G121" s="112">
        <v>17.94</v>
      </c>
      <c r="H121" s="112">
        <v>1.63</v>
      </c>
      <c r="I121" s="107" t="s">
        <v>118</v>
      </c>
      <c r="J121" s="112">
        <f t="shared" si="4"/>
        <v>16.310000000000002</v>
      </c>
      <c r="K121" s="210" t="s">
        <v>380</v>
      </c>
      <c r="L121" s="108">
        <v>2021</v>
      </c>
      <c r="M121" s="108">
        <v>1187</v>
      </c>
      <c r="N121" s="109" t="s">
        <v>538</v>
      </c>
      <c r="O121" s="111" t="s">
        <v>196</v>
      </c>
      <c r="P121" s="109" t="s">
        <v>197</v>
      </c>
      <c r="Q121" s="109" t="s">
        <v>197</v>
      </c>
      <c r="R121" s="108">
        <v>1</v>
      </c>
      <c r="S121" s="111" t="s">
        <v>122</v>
      </c>
      <c r="T121" s="108">
        <v>1010203</v>
      </c>
      <c r="U121" s="108">
        <v>140</v>
      </c>
      <c r="V121" s="108">
        <v>1050</v>
      </c>
      <c r="W121" s="108">
        <v>10</v>
      </c>
      <c r="X121" s="113">
        <v>2021</v>
      </c>
      <c r="Y121" s="113">
        <v>34</v>
      </c>
      <c r="Z121" s="113">
        <v>0</v>
      </c>
      <c r="AA121" s="114" t="s">
        <v>493</v>
      </c>
      <c r="AB121" s="108">
        <v>317</v>
      </c>
      <c r="AC121" s="109" t="s">
        <v>507</v>
      </c>
      <c r="AD121" s="211" t="s">
        <v>547</v>
      </c>
      <c r="AE121" s="211" t="s">
        <v>507</v>
      </c>
      <c r="AF121" s="212">
        <f t="shared" si="5"/>
        <v>-27</v>
      </c>
      <c r="AG121" s="213">
        <f t="shared" si="6"/>
        <v>16.310000000000002</v>
      </c>
      <c r="AH121" s="214">
        <f t="shared" si="7"/>
        <v>-440.37000000000006</v>
      </c>
      <c r="AI121" s="215" t="s">
        <v>127</v>
      </c>
    </row>
    <row r="122" spans="1:35" ht="60">
      <c r="A122" s="108">
        <v>2021</v>
      </c>
      <c r="B122" s="108">
        <v>151</v>
      </c>
      <c r="C122" s="109" t="s">
        <v>493</v>
      </c>
      <c r="D122" s="208" t="s">
        <v>550</v>
      </c>
      <c r="E122" s="109" t="s">
        <v>536</v>
      </c>
      <c r="F122" s="216" t="s">
        <v>549</v>
      </c>
      <c r="G122" s="112">
        <v>3.81</v>
      </c>
      <c r="H122" s="112">
        <v>0.35</v>
      </c>
      <c r="I122" s="107" t="s">
        <v>118</v>
      </c>
      <c r="J122" s="112">
        <f t="shared" si="4"/>
        <v>3.46</v>
      </c>
      <c r="K122" s="210" t="s">
        <v>380</v>
      </c>
      <c r="L122" s="108">
        <v>2021</v>
      </c>
      <c r="M122" s="108">
        <v>1188</v>
      </c>
      <c r="N122" s="109" t="s">
        <v>538</v>
      </c>
      <c r="O122" s="111" t="s">
        <v>196</v>
      </c>
      <c r="P122" s="109" t="s">
        <v>197</v>
      </c>
      <c r="Q122" s="109" t="s">
        <v>197</v>
      </c>
      <c r="R122" s="108">
        <v>1</v>
      </c>
      <c r="S122" s="111" t="s">
        <v>122</v>
      </c>
      <c r="T122" s="108">
        <v>1010203</v>
      </c>
      <c r="U122" s="108">
        <v>140</v>
      </c>
      <c r="V122" s="108">
        <v>1050</v>
      </c>
      <c r="W122" s="108">
        <v>10</v>
      </c>
      <c r="X122" s="113">
        <v>2021</v>
      </c>
      <c r="Y122" s="113">
        <v>34</v>
      </c>
      <c r="Z122" s="113">
        <v>0</v>
      </c>
      <c r="AA122" s="114" t="s">
        <v>493</v>
      </c>
      <c r="AB122" s="108">
        <v>317</v>
      </c>
      <c r="AC122" s="109" t="s">
        <v>507</v>
      </c>
      <c r="AD122" s="211" t="s">
        <v>547</v>
      </c>
      <c r="AE122" s="211" t="s">
        <v>507</v>
      </c>
      <c r="AF122" s="212">
        <f t="shared" si="5"/>
        <v>-27</v>
      </c>
      <c r="AG122" s="213">
        <f t="shared" si="6"/>
        <v>3.46</v>
      </c>
      <c r="AH122" s="214">
        <f t="shared" si="7"/>
        <v>-93.42</v>
      </c>
      <c r="AI122" s="215" t="s">
        <v>127</v>
      </c>
    </row>
    <row r="123" spans="1:35" ht="60">
      <c r="A123" s="108">
        <v>2021</v>
      </c>
      <c r="B123" s="108">
        <v>152</v>
      </c>
      <c r="C123" s="109" t="s">
        <v>493</v>
      </c>
      <c r="D123" s="208" t="s">
        <v>551</v>
      </c>
      <c r="E123" s="109" t="s">
        <v>536</v>
      </c>
      <c r="F123" s="216" t="s">
        <v>552</v>
      </c>
      <c r="G123" s="112">
        <v>-13.28</v>
      </c>
      <c r="H123" s="112">
        <v>-1.21</v>
      </c>
      <c r="I123" s="107" t="s">
        <v>118</v>
      </c>
      <c r="J123" s="112">
        <f t="shared" si="4"/>
        <v>-12.07</v>
      </c>
      <c r="K123" s="210" t="s">
        <v>380</v>
      </c>
      <c r="L123" s="108">
        <v>2021</v>
      </c>
      <c r="M123" s="108">
        <v>1186</v>
      </c>
      <c r="N123" s="109" t="s">
        <v>538</v>
      </c>
      <c r="O123" s="111" t="s">
        <v>196</v>
      </c>
      <c r="P123" s="109" t="s">
        <v>197</v>
      </c>
      <c r="Q123" s="109" t="s">
        <v>197</v>
      </c>
      <c r="R123" s="108">
        <v>1</v>
      </c>
      <c r="S123" s="111" t="s">
        <v>122</v>
      </c>
      <c r="T123" s="108">
        <v>1010203</v>
      </c>
      <c r="U123" s="108">
        <v>140</v>
      </c>
      <c r="V123" s="108">
        <v>1050</v>
      </c>
      <c r="W123" s="108">
        <v>10</v>
      </c>
      <c r="X123" s="113">
        <v>2021</v>
      </c>
      <c r="Y123" s="113">
        <v>34</v>
      </c>
      <c r="Z123" s="113">
        <v>0</v>
      </c>
      <c r="AA123" s="114" t="s">
        <v>493</v>
      </c>
      <c r="AB123" s="108">
        <v>317</v>
      </c>
      <c r="AC123" s="109" t="s">
        <v>507</v>
      </c>
      <c r="AD123" s="211" t="s">
        <v>547</v>
      </c>
      <c r="AE123" s="211" t="s">
        <v>507</v>
      </c>
      <c r="AF123" s="212">
        <f t="shared" si="5"/>
        <v>-27</v>
      </c>
      <c r="AG123" s="213">
        <f t="shared" si="6"/>
        <v>-12.07</v>
      </c>
      <c r="AH123" s="214">
        <f t="shared" si="7"/>
        <v>325.89</v>
      </c>
      <c r="AI123" s="215" t="s">
        <v>127</v>
      </c>
    </row>
    <row r="124" spans="1:35" ht="96">
      <c r="A124" s="108">
        <v>2021</v>
      </c>
      <c r="B124" s="108">
        <v>153</v>
      </c>
      <c r="C124" s="109" t="s">
        <v>493</v>
      </c>
      <c r="D124" s="208" t="s">
        <v>553</v>
      </c>
      <c r="E124" s="109" t="s">
        <v>554</v>
      </c>
      <c r="F124" s="216" t="s">
        <v>555</v>
      </c>
      <c r="G124" s="112">
        <v>451.4</v>
      </c>
      <c r="H124" s="112">
        <v>81.4</v>
      </c>
      <c r="I124" s="107" t="s">
        <v>118</v>
      </c>
      <c r="J124" s="112">
        <f t="shared" si="4"/>
        <v>370</v>
      </c>
      <c r="K124" s="210" t="s">
        <v>556</v>
      </c>
      <c r="L124" s="108">
        <v>2021</v>
      </c>
      <c r="M124" s="108">
        <v>1140</v>
      </c>
      <c r="N124" s="109" t="s">
        <v>557</v>
      </c>
      <c r="O124" s="111" t="s">
        <v>206</v>
      </c>
      <c r="P124" s="109" t="s">
        <v>207</v>
      </c>
      <c r="Q124" s="109" t="s">
        <v>207</v>
      </c>
      <c r="R124" s="108">
        <v>1</v>
      </c>
      <c r="S124" s="111" t="s">
        <v>122</v>
      </c>
      <c r="T124" s="108">
        <v>1010203</v>
      </c>
      <c r="U124" s="108">
        <v>140</v>
      </c>
      <c r="V124" s="108">
        <v>1050</v>
      </c>
      <c r="W124" s="108">
        <v>4</v>
      </c>
      <c r="X124" s="113">
        <v>2021</v>
      </c>
      <c r="Y124" s="113">
        <v>18</v>
      </c>
      <c r="Z124" s="113">
        <v>0</v>
      </c>
      <c r="AA124" s="114" t="s">
        <v>493</v>
      </c>
      <c r="AB124" s="108">
        <v>318</v>
      </c>
      <c r="AC124" s="109" t="s">
        <v>507</v>
      </c>
      <c r="AD124" s="211" t="s">
        <v>558</v>
      </c>
      <c r="AE124" s="211" t="s">
        <v>507</v>
      </c>
      <c r="AF124" s="212">
        <f t="shared" si="5"/>
        <v>-25</v>
      </c>
      <c r="AG124" s="213">
        <f t="shared" si="6"/>
        <v>370</v>
      </c>
      <c r="AH124" s="214">
        <f t="shared" si="7"/>
        <v>-9250</v>
      </c>
      <c r="AI124" s="215" t="s">
        <v>127</v>
      </c>
    </row>
    <row r="125" spans="1:35" ht="144">
      <c r="A125" s="108">
        <v>2021</v>
      </c>
      <c r="B125" s="108">
        <v>156</v>
      </c>
      <c r="C125" s="109" t="s">
        <v>509</v>
      </c>
      <c r="D125" s="208" t="s">
        <v>559</v>
      </c>
      <c r="E125" s="109" t="s">
        <v>507</v>
      </c>
      <c r="F125" s="216" t="s">
        <v>212</v>
      </c>
      <c r="G125" s="112">
        <v>825</v>
      </c>
      <c r="H125" s="112">
        <v>75</v>
      </c>
      <c r="I125" s="107" t="s">
        <v>118</v>
      </c>
      <c r="J125" s="112">
        <f t="shared" si="4"/>
        <v>750</v>
      </c>
      <c r="K125" s="210" t="s">
        <v>213</v>
      </c>
      <c r="L125" s="108">
        <v>2021</v>
      </c>
      <c r="M125" s="108">
        <v>1217</v>
      </c>
      <c r="N125" s="109" t="s">
        <v>507</v>
      </c>
      <c r="O125" s="111" t="s">
        <v>214</v>
      </c>
      <c r="P125" s="109" t="s">
        <v>215</v>
      </c>
      <c r="Q125" s="109" t="s">
        <v>216</v>
      </c>
      <c r="R125" s="108">
        <v>1</v>
      </c>
      <c r="S125" s="111" t="s">
        <v>122</v>
      </c>
      <c r="T125" s="108">
        <v>1040503</v>
      </c>
      <c r="U125" s="108">
        <v>1900</v>
      </c>
      <c r="V125" s="108">
        <v>1190</v>
      </c>
      <c r="W125" s="108">
        <v>99</v>
      </c>
      <c r="X125" s="113">
        <v>2021</v>
      </c>
      <c r="Y125" s="113">
        <v>146</v>
      </c>
      <c r="Z125" s="113">
        <v>0</v>
      </c>
      <c r="AA125" s="114" t="s">
        <v>502</v>
      </c>
      <c r="AB125" s="108">
        <v>326</v>
      </c>
      <c r="AC125" s="109" t="s">
        <v>560</v>
      </c>
      <c r="AD125" s="211" t="s">
        <v>561</v>
      </c>
      <c r="AE125" s="211" t="s">
        <v>560</v>
      </c>
      <c r="AF125" s="212">
        <f t="shared" si="5"/>
        <v>-21</v>
      </c>
      <c r="AG125" s="213">
        <f t="shared" si="6"/>
        <v>750</v>
      </c>
      <c r="AH125" s="214">
        <f t="shared" si="7"/>
        <v>-15750</v>
      </c>
      <c r="AI125" s="215" t="s">
        <v>127</v>
      </c>
    </row>
    <row r="126" spans="1:35" ht="144">
      <c r="A126" s="108">
        <v>2021</v>
      </c>
      <c r="B126" s="108">
        <v>157</v>
      </c>
      <c r="C126" s="109" t="s">
        <v>509</v>
      </c>
      <c r="D126" s="208" t="s">
        <v>562</v>
      </c>
      <c r="E126" s="109" t="s">
        <v>507</v>
      </c>
      <c r="F126" s="216" t="s">
        <v>212</v>
      </c>
      <c r="G126" s="112">
        <v>2970</v>
      </c>
      <c r="H126" s="112">
        <v>270</v>
      </c>
      <c r="I126" s="107" t="s">
        <v>118</v>
      </c>
      <c r="J126" s="112">
        <f t="shared" si="4"/>
        <v>2700</v>
      </c>
      <c r="K126" s="210" t="s">
        <v>213</v>
      </c>
      <c r="L126" s="108">
        <v>2021</v>
      </c>
      <c r="M126" s="108">
        <v>1212</v>
      </c>
      <c r="N126" s="109" t="s">
        <v>507</v>
      </c>
      <c r="O126" s="111" t="s">
        <v>214</v>
      </c>
      <c r="P126" s="109" t="s">
        <v>215</v>
      </c>
      <c r="Q126" s="109" t="s">
        <v>216</v>
      </c>
      <c r="R126" s="108">
        <v>1</v>
      </c>
      <c r="S126" s="111" t="s">
        <v>122</v>
      </c>
      <c r="T126" s="108">
        <v>1040503</v>
      </c>
      <c r="U126" s="108">
        <v>1900</v>
      </c>
      <c r="V126" s="108">
        <v>1190</v>
      </c>
      <c r="W126" s="108">
        <v>99</v>
      </c>
      <c r="X126" s="113">
        <v>2021</v>
      </c>
      <c r="Y126" s="113">
        <v>146</v>
      </c>
      <c r="Z126" s="113">
        <v>0</v>
      </c>
      <c r="AA126" s="114" t="s">
        <v>502</v>
      </c>
      <c r="AB126" s="108">
        <v>326</v>
      </c>
      <c r="AC126" s="109" t="s">
        <v>560</v>
      </c>
      <c r="AD126" s="211" t="s">
        <v>561</v>
      </c>
      <c r="AE126" s="211" t="s">
        <v>560</v>
      </c>
      <c r="AF126" s="212">
        <f t="shared" si="5"/>
        <v>-21</v>
      </c>
      <c r="AG126" s="213">
        <f t="shared" si="6"/>
        <v>2700</v>
      </c>
      <c r="AH126" s="214">
        <f t="shared" si="7"/>
        <v>-56700</v>
      </c>
      <c r="AI126" s="215" t="s">
        <v>127</v>
      </c>
    </row>
    <row r="127" spans="1:35" ht="24">
      <c r="A127" s="108">
        <v>2021</v>
      </c>
      <c r="B127" s="108">
        <v>158</v>
      </c>
      <c r="C127" s="109" t="s">
        <v>563</v>
      </c>
      <c r="D127" s="208" t="s">
        <v>564</v>
      </c>
      <c r="E127" s="109" t="s">
        <v>507</v>
      </c>
      <c r="F127" s="216" t="s">
        <v>257</v>
      </c>
      <c r="G127" s="112">
        <v>459.22</v>
      </c>
      <c r="H127" s="112">
        <v>82.81</v>
      </c>
      <c r="I127" s="107" t="s">
        <v>118</v>
      </c>
      <c r="J127" s="112">
        <f t="shared" si="4"/>
        <v>376.41</v>
      </c>
      <c r="K127" s="210" t="s">
        <v>247</v>
      </c>
      <c r="L127" s="108">
        <v>2021</v>
      </c>
      <c r="M127" s="108">
        <v>1260</v>
      </c>
      <c r="N127" s="109" t="s">
        <v>563</v>
      </c>
      <c r="O127" s="111" t="s">
        <v>241</v>
      </c>
      <c r="P127" s="109" t="s">
        <v>242</v>
      </c>
      <c r="Q127" s="109" t="s">
        <v>242</v>
      </c>
      <c r="R127" s="108">
        <v>1</v>
      </c>
      <c r="S127" s="111" t="s">
        <v>122</v>
      </c>
      <c r="T127" s="108">
        <v>1080203</v>
      </c>
      <c r="U127" s="108">
        <v>2890</v>
      </c>
      <c r="V127" s="108">
        <v>1938</v>
      </c>
      <c r="W127" s="108">
        <v>99</v>
      </c>
      <c r="X127" s="113">
        <v>2021</v>
      </c>
      <c r="Y127" s="113">
        <v>187</v>
      </c>
      <c r="Z127" s="113">
        <v>0</v>
      </c>
      <c r="AA127" s="114" t="s">
        <v>563</v>
      </c>
      <c r="AB127" s="108">
        <v>323</v>
      </c>
      <c r="AC127" s="109" t="s">
        <v>560</v>
      </c>
      <c r="AD127" s="211" t="s">
        <v>565</v>
      </c>
      <c r="AE127" s="211" t="s">
        <v>560</v>
      </c>
      <c r="AF127" s="212">
        <f t="shared" si="5"/>
        <v>-24</v>
      </c>
      <c r="AG127" s="213">
        <f t="shared" si="6"/>
        <v>376.41</v>
      </c>
      <c r="AH127" s="214">
        <f t="shared" si="7"/>
        <v>-9033.84</v>
      </c>
      <c r="AI127" s="215" t="s">
        <v>127</v>
      </c>
    </row>
    <row r="128" spans="1:35" ht="24">
      <c r="A128" s="108">
        <v>2021</v>
      </c>
      <c r="B128" s="108">
        <v>159</v>
      </c>
      <c r="C128" s="109" t="s">
        <v>563</v>
      </c>
      <c r="D128" s="208" t="s">
        <v>566</v>
      </c>
      <c r="E128" s="109" t="s">
        <v>507</v>
      </c>
      <c r="F128" s="216" t="s">
        <v>255</v>
      </c>
      <c r="G128" s="112">
        <v>200.74</v>
      </c>
      <c r="H128" s="112">
        <v>36.2</v>
      </c>
      <c r="I128" s="107" t="s">
        <v>118</v>
      </c>
      <c r="J128" s="112">
        <f t="shared" si="4"/>
        <v>164.54000000000002</v>
      </c>
      <c r="K128" s="210" t="s">
        <v>247</v>
      </c>
      <c r="L128" s="108">
        <v>2021</v>
      </c>
      <c r="M128" s="108">
        <v>1259</v>
      </c>
      <c r="N128" s="109" t="s">
        <v>563</v>
      </c>
      <c r="O128" s="111" t="s">
        <v>241</v>
      </c>
      <c r="P128" s="109" t="s">
        <v>242</v>
      </c>
      <c r="Q128" s="109" t="s">
        <v>242</v>
      </c>
      <c r="R128" s="108">
        <v>1</v>
      </c>
      <c r="S128" s="111" t="s">
        <v>122</v>
      </c>
      <c r="T128" s="108">
        <v>1010203</v>
      </c>
      <c r="U128" s="108">
        <v>140</v>
      </c>
      <c r="V128" s="108">
        <v>1050</v>
      </c>
      <c r="W128" s="108">
        <v>2</v>
      </c>
      <c r="X128" s="113">
        <v>2021</v>
      </c>
      <c r="Y128" s="113">
        <v>188</v>
      </c>
      <c r="Z128" s="113">
        <v>0</v>
      </c>
      <c r="AA128" s="114" t="s">
        <v>563</v>
      </c>
      <c r="AB128" s="108">
        <v>322</v>
      </c>
      <c r="AC128" s="109" t="s">
        <v>560</v>
      </c>
      <c r="AD128" s="211" t="s">
        <v>565</v>
      </c>
      <c r="AE128" s="211" t="s">
        <v>560</v>
      </c>
      <c r="AF128" s="212">
        <f t="shared" si="5"/>
        <v>-24</v>
      </c>
      <c r="AG128" s="213">
        <f t="shared" si="6"/>
        <v>164.54000000000002</v>
      </c>
      <c r="AH128" s="214">
        <f t="shared" si="7"/>
        <v>-3948.9600000000005</v>
      </c>
      <c r="AI128" s="215" t="s">
        <v>127</v>
      </c>
    </row>
    <row r="129" spans="1:35" ht="24">
      <c r="A129" s="108">
        <v>2021</v>
      </c>
      <c r="B129" s="108">
        <v>160</v>
      </c>
      <c r="C129" s="109" t="s">
        <v>563</v>
      </c>
      <c r="D129" s="208" t="s">
        <v>567</v>
      </c>
      <c r="E129" s="109" t="s">
        <v>507</v>
      </c>
      <c r="F129" s="216" t="s">
        <v>253</v>
      </c>
      <c r="G129" s="112">
        <v>1531.89</v>
      </c>
      <c r="H129" s="112">
        <v>276.24</v>
      </c>
      <c r="I129" s="107" t="s">
        <v>118</v>
      </c>
      <c r="J129" s="112">
        <f t="shared" si="4"/>
        <v>1255.65</v>
      </c>
      <c r="K129" s="210" t="s">
        <v>247</v>
      </c>
      <c r="L129" s="108">
        <v>2021</v>
      </c>
      <c r="M129" s="108">
        <v>1258</v>
      </c>
      <c r="N129" s="109" t="s">
        <v>563</v>
      </c>
      <c r="O129" s="111" t="s">
        <v>241</v>
      </c>
      <c r="P129" s="109" t="s">
        <v>242</v>
      </c>
      <c r="Q129" s="109" t="s">
        <v>242</v>
      </c>
      <c r="R129" s="108">
        <v>1</v>
      </c>
      <c r="S129" s="111" t="s">
        <v>122</v>
      </c>
      <c r="T129" s="108">
        <v>1080203</v>
      </c>
      <c r="U129" s="108">
        <v>2890</v>
      </c>
      <c r="V129" s="108">
        <v>1938</v>
      </c>
      <c r="W129" s="108">
        <v>99</v>
      </c>
      <c r="X129" s="113">
        <v>2021</v>
      </c>
      <c r="Y129" s="113">
        <v>187</v>
      </c>
      <c r="Z129" s="113">
        <v>0</v>
      </c>
      <c r="AA129" s="114" t="s">
        <v>563</v>
      </c>
      <c r="AB129" s="108">
        <v>323</v>
      </c>
      <c r="AC129" s="109" t="s">
        <v>560</v>
      </c>
      <c r="AD129" s="211" t="s">
        <v>565</v>
      </c>
      <c r="AE129" s="211" t="s">
        <v>560</v>
      </c>
      <c r="AF129" s="212">
        <f t="shared" si="5"/>
        <v>-24</v>
      </c>
      <c r="AG129" s="213">
        <f t="shared" si="6"/>
        <v>1255.65</v>
      </c>
      <c r="AH129" s="214">
        <f t="shared" si="7"/>
        <v>-30135.600000000002</v>
      </c>
      <c r="AI129" s="215" t="s">
        <v>127</v>
      </c>
    </row>
    <row r="130" spans="1:35" ht="24">
      <c r="A130" s="108">
        <v>2021</v>
      </c>
      <c r="B130" s="108">
        <v>161</v>
      </c>
      <c r="C130" s="109" t="s">
        <v>563</v>
      </c>
      <c r="D130" s="208" t="s">
        <v>568</v>
      </c>
      <c r="E130" s="109" t="s">
        <v>507</v>
      </c>
      <c r="F130" s="216" t="s">
        <v>251</v>
      </c>
      <c r="G130" s="112">
        <v>86.41</v>
      </c>
      <c r="H130" s="112">
        <v>15.58</v>
      </c>
      <c r="I130" s="107" t="s">
        <v>118</v>
      </c>
      <c r="J130" s="112">
        <f t="shared" si="4"/>
        <v>70.83</v>
      </c>
      <c r="K130" s="210" t="s">
        <v>247</v>
      </c>
      <c r="L130" s="108">
        <v>2021</v>
      </c>
      <c r="M130" s="108">
        <v>1257</v>
      </c>
      <c r="N130" s="109" t="s">
        <v>563</v>
      </c>
      <c r="O130" s="111" t="s">
        <v>241</v>
      </c>
      <c r="P130" s="109" t="s">
        <v>242</v>
      </c>
      <c r="Q130" s="109" t="s">
        <v>242</v>
      </c>
      <c r="R130" s="108">
        <v>1</v>
      </c>
      <c r="S130" s="111" t="s">
        <v>122</v>
      </c>
      <c r="T130" s="108">
        <v>1010203</v>
      </c>
      <c r="U130" s="108">
        <v>140</v>
      </c>
      <c r="V130" s="108">
        <v>1050</v>
      </c>
      <c r="W130" s="108">
        <v>2</v>
      </c>
      <c r="X130" s="113">
        <v>2021</v>
      </c>
      <c r="Y130" s="113">
        <v>188</v>
      </c>
      <c r="Z130" s="113">
        <v>0</v>
      </c>
      <c r="AA130" s="114" t="s">
        <v>563</v>
      </c>
      <c r="AB130" s="108">
        <v>322</v>
      </c>
      <c r="AC130" s="109" t="s">
        <v>560</v>
      </c>
      <c r="AD130" s="211" t="s">
        <v>565</v>
      </c>
      <c r="AE130" s="211" t="s">
        <v>560</v>
      </c>
      <c r="AF130" s="212">
        <f t="shared" si="5"/>
        <v>-24</v>
      </c>
      <c r="AG130" s="213">
        <f t="shared" si="6"/>
        <v>70.83</v>
      </c>
      <c r="AH130" s="214">
        <f t="shared" si="7"/>
        <v>-1699.92</v>
      </c>
      <c r="AI130" s="215" t="s">
        <v>127</v>
      </c>
    </row>
    <row r="131" spans="1:35" ht="48">
      <c r="A131" s="108">
        <v>2021</v>
      </c>
      <c r="B131" s="108">
        <v>162</v>
      </c>
      <c r="C131" s="109" t="s">
        <v>563</v>
      </c>
      <c r="D131" s="208" t="s">
        <v>569</v>
      </c>
      <c r="E131" s="109" t="s">
        <v>570</v>
      </c>
      <c r="F131" s="216" t="s">
        <v>571</v>
      </c>
      <c r="G131" s="112">
        <v>415.24</v>
      </c>
      <c r="H131" s="112">
        <v>74.88</v>
      </c>
      <c r="I131" s="107" t="s">
        <v>118</v>
      </c>
      <c r="J131" s="112">
        <f t="shared" si="4"/>
        <v>340.36</v>
      </c>
      <c r="K131" s="210" t="s">
        <v>572</v>
      </c>
      <c r="L131" s="108">
        <v>2021</v>
      </c>
      <c r="M131" s="108">
        <v>1271</v>
      </c>
      <c r="N131" s="109" t="s">
        <v>563</v>
      </c>
      <c r="O131" s="111" t="s">
        <v>206</v>
      </c>
      <c r="P131" s="109" t="s">
        <v>207</v>
      </c>
      <c r="Q131" s="109" t="s">
        <v>207</v>
      </c>
      <c r="R131" s="108">
        <v>1</v>
      </c>
      <c r="S131" s="111" t="s">
        <v>122</v>
      </c>
      <c r="T131" s="108">
        <v>1010202</v>
      </c>
      <c r="U131" s="108">
        <v>130</v>
      </c>
      <c r="V131" s="108">
        <v>1051</v>
      </c>
      <c r="W131" s="108">
        <v>1</v>
      </c>
      <c r="X131" s="113">
        <v>2021</v>
      </c>
      <c r="Y131" s="113">
        <v>100</v>
      </c>
      <c r="Z131" s="113">
        <v>0</v>
      </c>
      <c r="AA131" s="114" t="s">
        <v>563</v>
      </c>
      <c r="AB131" s="108">
        <v>324</v>
      </c>
      <c r="AC131" s="109" t="s">
        <v>560</v>
      </c>
      <c r="AD131" s="211" t="s">
        <v>565</v>
      </c>
      <c r="AE131" s="211" t="s">
        <v>560</v>
      </c>
      <c r="AF131" s="212">
        <f t="shared" si="5"/>
        <v>-24</v>
      </c>
      <c r="AG131" s="213">
        <f t="shared" si="6"/>
        <v>340.36</v>
      </c>
      <c r="AH131" s="214">
        <f t="shared" si="7"/>
        <v>-8168.64</v>
      </c>
      <c r="AI131" s="215" t="s">
        <v>127</v>
      </c>
    </row>
    <row r="132" spans="1:35" ht="168">
      <c r="A132" s="108">
        <v>2021</v>
      </c>
      <c r="B132" s="108">
        <v>163</v>
      </c>
      <c r="C132" s="109" t="s">
        <v>573</v>
      </c>
      <c r="D132" s="208" t="s">
        <v>574</v>
      </c>
      <c r="E132" s="109" t="s">
        <v>509</v>
      </c>
      <c r="F132" s="216" t="s">
        <v>575</v>
      </c>
      <c r="G132" s="112">
        <v>131.76</v>
      </c>
      <c r="H132" s="112">
        <v>23.76</v>
      </c>
      <c r="I132" s="107" t="s">
        <v>118</v>
      </c>
      <c r="J132" s="112">
        <f t="shared" si="4"/>
        <v>107.99999999999999</v>
      </c>
      <c r="K132" s="210" t="s">
        <v>576</v>
      </c>
      <c r="L132" s="108">
        <v>2021</v>
      </c>
      <c r="M132" s="108">
        <v>1293</v>
      </c>
      <c r="N132" s="109" t="s">
        <v>573</v>
      </c>
      <c r="O132" s="111" t="s">
        <v>577</v>
      </c>
      <c r="P132" s="109" t="s">
        <v>578</v>
      </c>
      <c r="Q132" s="109" t="s">
        <v>142</v>
      </c>
      <c r="R132" s="108">
        <v>2</v>
      </c>
      <c r="S132" s="111" t="s">
        <v>150</v>
      </c>
      <c r="T132" s="108">
        <v>1010502</v>
      </c>
      <c r="U132" s="108">
        <v>460</v>
      </c>
      <c r="V132" s="108">
        <v>1075</v>
      </c>
      <c r="W132" s="108">
        <v>99</v>
      </c>
      <c r="X132" s="113">
        <v>2021</v>
      </c>
      <c r="Y132" s="113">
        <v>81</v>
      </c>
      <c r="Z132" s="113">
        <v>0</v>
      </c>
      <c r="AA132" s="114" t="s">
        <v>534</v>
      </c>
      <c r="AB132" s="108">
        <v>329</v>
      </c>
      <c r="AC132" s="109" t="s">
        <v>579</v>
      </c>
      <c r="AD132" s="211" t="s">
        <v>580</v>
      </c>
      <c r="AE132" s="211" t="s">
        <v>581</v>
      </c>
      <c r="AF132" s="212">
        <f t="shared" si="5"/>
        <v>-14</v>
      </c>
      <c r="AG132" s="213">
        <f t="shared" si="6"/>
        <v>107.99999999999999</v>
      </c>
      <c r="AH132" s="214">
        <f t="shared" si="7"/>
        <v>-1511.9999999999998</v>
      </c>
      <c r="AI132" s="215" t="s">
        <v>127</v>
      </c>
    </row>
    <row r="133" spans="1:35" ht="48">
      <c r="A133" s="108">
        <v>2021</v>
      </c>
      <c r="B133" s="108">
        <v>164</v>
      </c>
      <c r="C133" s="109" t="s">
        <v>582</v>
      </c>
      <c r="D133" s="208" t="s">
        <v>583</v>
      </c>
      <c r="E133" s="109" t="s">
        <v>573</v>
      </c>
      <c r="F133" s="216" t="s">
        <v>584</v>
      </c>
      <c r="G133" s="112">
        <v>1950</v>
      </c>
      <c r="H133" s="112">
        <v>177.27</v>
      </c>
      <c r="I133" s="107" t="s">
        <v>118</v>
      </c>
      <c r="J133" s="112">
        <f t="shared" si="4"/>
        <v>1772.73</v>
      </c>
      <c r="K133" s="210" t="s">
        <v>585</v>
      </c>
      <c r="L133" s="108">
        <v>2021</v>
      </c>
      <c r="M133" s="108">
        <v>1290</v>
      </c>
      <c r="N133" s="109" t="s">
        <v>573</v>
      </c>
      <c r="O133" s="111" t="s">
        <v>586</v>
      </c>
      <c r="P133" s="109" t="s">
        <v>587</v>
      </c>
      <c r="Q133" s="109" t="s">
        <v>587</v>
      </c>
      <c r="R133" s="108">
        <v>2</v>
      </c>
      <c r="S133" s="111" t="s">
        <v>150</v>
      </c>
      <c r="T133" s="108">
        <v>1090602</v>
      </c>
      <c r="U133" s="108">
        <v>3650</v>
      </c>
      <c r="V133" s="108">
        <v>1806</v>
      </c>
      <c r="W133" s="108">
        <v>99</v>
      </c>
      <c r="X133" s="113">
        <v>2021</v>
      </c>
      <c r="Y133" s="113">
        <v>89</v>
      </c>
      <c r="Z133" s="113">
        <v>0</v>
      </c>
      <c r="AA133" s="114" t="s">
        <v>560</v>
      </c>
      <c r="AB133" s="108">
        <v>373</v>
      </c>
      <c r="AC133" s="109" t="s">
        <v>588</v>
      </c>
      <c r="AD133" s="211" t="s">
        <v>580</v>
      </c>
      <c r="AE133" s="211" t="s">
        <v>588</v>
      </c>
      <c r="AF133" s="212">
        <f t="shared" si="5"/>
        <v>5</v>
      </c>
      <c r="AG133" s="213">
        <f t="shared" si="6"/>
        <v>1772.73</v>
      </c>
      <c r="AH133" s="214">
        <f t="shared" si="7"/>
        <v>8863.65</v>
      </c>
      <c r="AI133" s="215" t="s">
        <v>127</v>
      </c>
    </row>
    <row r="134" spans="1:35" ht="216">
      <c r="A134" s="108">
        <v>2021</v>
      </c>
      <c r="B134" s="108">
        <v>166</v>
      </c>
      <c r="C134" s="109" t="s">
        <v>537</v>
      </c>
      <c r="D134" s="208" t="s">
        <v>589</v>
      </c>
      <c r="E134" s="109" t="s">
        <v>582</v>
      </c>
      <c r="F134" s="216" t="s">
        <v>590</v>
      </c>
      <c r="G134" s="112">
        <v>6166.69</v>
      </c>
      <c r="H134" s="112">
        <v>1112.03</v>
      </c>
      <c r="I134" s="107" t="s">
        <v>127</v>
      </c>
      <c r="J134" s="112">
        <f t="shared" si="4"/>
        <v>6166.69</v>
      </c>
      <c r="K134" s="210" t="s">
        <v>591</v>
      </c>
      <c r="L134" s="108">
        <v>2021</v>
      </c>
      <c r="M134" s="108">
        <v>1322</v>
      </c>
      <c r="N134" s="109" t="s">
        <v>560</v>
      </c>
      <c r="O134" s="111" t="s">
        <v>592</v>
      </c>
      <c r="P134" s="109" t="s">
        <v>593</v>
      </c>
      <c r="Q134" s="109" t="s">
        <v>142</v>
      </c>
      <c r="R134" s="108">
        <v>2</v>
      </c>
      <c r="S134" s="111" t="s">
        <v>150</v>
      </c>
      <c r="T134" s="108">
        <v>1010503</v>
      </c>
      <c r="U134" s="108">
        <v>470</v>
      </c>
      <c r="V134" s="108">
        <v>3220</v>
      </c>
      <c r="W134" s="108">
        <v>1</v>
      </c>
      <c r="X134" s="113">
        <v>2021</v>
      </c>
      <c r="Y134" s="113">
        <v>64</v>
      </c>
      <c r="Z134" s="113">
        <v>0</v>
      </c>
      <c r="AA134" s="114" t="s">
        <v>537</v>
      </c>
      <c r="AB134" s="108">
        <v>345</v>
      </c>
      <c r="AC134" s="109" t="s">
        <v>594</v>
      </c>
      <c r="AD134" s="211" t="s">
        <v>595</v>
      </c>
      <c r="AE134" s="211" t="s">
        <v>595</v>
      </c>
      <c r="AF134" s="212">
        <f t="shared" si="5"/>
        <v>0</v>
      </c>
      <c r="AG134" s="213">
        <f t="shared" si="6"/>
        <v>6166.69</v>
      </c>
      <c r="AH134" s="214">
        <f t="shared" si="7"/>
        <v>0</v>
      </c>
      <c r="AI134" s="215" t="s">
        <v>127</v>
      </c>
    </row>
    <row r="135" spans="1:35" ht="108">
      <c r="A135" s="108">
        <v>2021</v>
      </c>
      <c r="B135" s="108">
        <v>167</v>
      </c>
      <c r="C135" s="109" t="s">
        <v>534</v>
      </c>
      <c r="D135" s="208" t="s">
        <v>596</v>
      </c>
      <c r="E135" s="109" t="s">
        <v>582</v>
      </c>
      <c r="F135" s="216" t="s">
        <v>597</v>
      </c>
      <c r="G135" s="112">
        <v>427</v>
      </c>
      <c r="H135" s="112">
        <v>77</v>
      </c>
      <c r="I135" s="107" t="s">
        <v>118</v>
      </c>
      <c r="J135" s="112">
        <f t="shared" si="4"/>
        <v>350</v>
      </c>
      <c r="K135" s="210" t="s">
        <v>598</v>
      </c>
      <c r="L135" s="108">
        <v>2021</v>
      </c>
      <c r="M135" s="108">
        <v>1371</v>
      </c>
      <c r="N135" s="109" t="s">
        <v>599</v>
      </c>
      <c r="O135" s="111" t="s">
        <v>600</v>
      </c>
      <c r="P135" s="109" t="s">
        <v>601</v>
      </c>
      <c r="Q135" s="109" t="s">
        <v>601</v>
      </c>
      <c r="R135" s="108">
        <v>1</v>
      </c>
      <c r="S135" s="111" t="s">
        <v>122</v>
      </c>
      <c r="T135" s="108">
        <v>1010202</v>
      </c>
      <c r="U135" s="108">
        <v>130</v>
      </c>
      <c r="V135" s="108">
        <v>1051</v>
      </c>
      <c r="W135" s="108">
        <v>99</v>
      </c>
      <c r="X135" s="113">
        <v>2021</v>
      </c>
      <c r="Y135" s="113">
        <v>103</v>
      </c>
      <c r="Z135" s="113">
        <v>0</v>
      </c>
      <c r="AA135" s="114" t="s">
        <v>534</v>
      </c>
      <c r="AB135" s="108">
        <v>328</v>
      </c>
      <c r="AC135" s="109" t="s">
        <v>579</v>
      </c>
      <c r="AD135" s="211" t="s">
        <v>588</v>
      </c>
      <c r="AE135" s="211" t="s">
        <v>581</v>
      </c>
      <c r="AF135" s="212">
        <f t="shared" si="5"/>
        <v>-19</v>
      </c>
      <c r="AG135" s="213">
        <f t="shared" si="6"/>
        <v>350</v>
      </c>
      <c r="AH135" s="214">
        <f t="shared" si="7"/>
        <v>-6650</v>
      </c>
      <c r="AI135" s="215" t="s">
        <v>127</v>
      </c>
    </row>
    <row r="136" spans="1:35" ht="24">
      <c r="A136" s="108">
        <v>2021</v>
      </c>
      <c r="B136" s="108">
        <v>169</v>
      </c>
      <c r="C136" s="109" t="s">
        <v>534</v>
      </c>
      <c r="D136" s="208" t="s">
        <v>602</v>
      </c>
      <c r="E136" s="109" t="s">
        <v>603</v>
      </c>
      <c r="F136" s="216" t="s">
        <v>604</v>
      </c>
      <c r="G136" s="112">
        <v>97.6</v>
      </c>
      <c r="H136" s="112">
        <v>17.6</v>
      </c>
      <c r="I136" s="107" t="s">
        <v>118</v>
      </c>
      <c r="J136" s="112">
        <f aca="true" t="shared" si="8" ref="J136:J199">IF(I136="SI",G136-H136,G136)</f>
        <v>80</v>
      </c>
      <c r="K136" s="210" t="s">
        <v>605</v>
      </c>
      <c r="L136" s="108">
        <v>2021</v>
      </c>
      <c r="M136" s="108">
        <v>1390</v>
      </c>
      <c r="N136" s="109" t="s">
        <v>537</v>
      </c>
      <c r="O136" s="111" t="s">
        <v>375</v>
      </c>
      <c r="P136" s="109" t="s">
        <v>376</v>
      </c>
      <c r="Q136" s="109" t="s">
        <v>142</v>
      </c>
      <c r="R136" s="108">
        <v>1</v>
      </c>
      <c r="S136" s="111" t="s">
        <v>122</v>
      </c>
      <c r="T136" s="108">
        <v>1010202</v>
      </c>
      <c r="U136" s="108">
        <v>130</v>
      </c>
      <c r="V136" s="108">
        <v>1051</v>
      </c>
      <c r="W136" s="108">
        <v>99</v>
      </c>
      <c r="X136" s="113">
        <v>2021</v>
      </c>
      <c r="Y136" s="113">
        <v>95</v>
      </c>
      <c r="Z136" s="113">
        <v>0</v>
      </c>
      <c r="AA136" s="114" t="s">
        <v>534</v>
      </c>
      <c r="AB136" s="108">
        <v>330</v>
      </c>
      <c r="AC136" s="109" t="s">
        <v>579</v>
      </c>
      <c r="AD136" s="211" t="s">
        <v>606</v>
      </c>
      <c r="AE136" s="211" t="s">
        <v>581</v>
      </c>
      <c r="AF136" s="212">
        <f aca="true" t="shared" si="9" ref="AF136:AF199">AE136-AD136</f>
        <v>-23</v>
      </c>
      <c r="AG136" s="213">
        <f aca="true" t="shared" si="10" ref="AG136:AG199">IF(AI136="SI",0,J136)</f>
        <v>80</v>
      </c>
      <c r="AH136" s="214">
        <f aca="true" t="shared" si="11" ref="AH136:AH199">AG136*AF136</f>
        <v>-1840</v>
      </c>
      <c r="AI136" s="215" t="s">
        <v>127</v>
      </c>
    </row>
    <row r="137" spans="1:35" ht="36">
      <c r="A137" s="108">
        <v>2021</v>
      </c>
      <c r="B137" s="108">
        <v>170</v>
      </c>
      <c r="C137" s="109" t="s">
        <v>534</v>
      </c>
      <c r="D137" s="208" t="s">
        <v>607</v>
      </c>
      <c r="E137" s="109" t="s">
        <v>560</v>
      </c>
      <c r="F137" s="216" t="s">
        <v>608</v>
      </c>
      <c r="G137" s="112">
        <v>963.8</v>
      </c>
      <c r="H137" s="112">
        <v>173.8</v>
      </c>
      <c r="I137" s="107" t="s">
        <v>118</v>
      </c>
      <c r="J137" s="112">
        <f t="shared" si="8"/>
        <v>790</v>
      </c>
      <c r="K137" s="210" t="s">
        <v>609</v>
      </c>
      <c r="L137" s="108">
        <v>2021</v>
      </c>
      <c r="M137" s="108">
        <v>1354</v>
      </c>
      <c r="N137" s="109" t="s">
        <v>526</v>
      </c>
      <c r="O137" s="111" t="s">
        <v>610</v>
      </c>
      <c r="P137" s="109" t="s">
        <v>611</v>
      </c>
      <c r="Q137" s="109" t="s">
        <v>612</v>
      </c>
      <c r="R137" s="108">
        <v>3</v>
      </c>
      <c r="S137" s="111" t="s">
        <v>290</v>
      </c>
      <c r="T137" s="108">
        <v>1070103</v>
      </c>
      <c r="U137" s="108">
        <v>2560</v>
      </c>
      <c r="V137" s="108">
        <v>2079</v>
      </c>
      <c r="W137" s="108">
        <v>99</v>
      </c>
      <c r="X137" s="113">
        <v>2021</v>
      </c>
      <c r="Y137" s="113">
        <v>104</v>
      </c>
      <c r="Z137" s="113">
        <v>0</v>
      </c>
      <c r="AA137" s="114" t="s">
        <v>534</v>
      </c>
      <c r="AB137" s="108">
        <v>335</v>
      </c>
      <c r="AC137" s="109" t="s">
        <v>581</v>
      </c>
      <c r="AD137" s="211" t="s">
        <v>613</v>
      </c>
      <c r="AE137" s="211" t="s">
        <v>581</v>
      </c>
      <c r="AF137" s="212">
        <f t="shared" si="9"/>
        <v>-17</v>
      </c>
      <c r="AG137" s="213">
        <f t="shared" si="10"/>
        <v>790</v>
      </c>
      <c r="AH137" s="214">
        <f t="shared" si="11"/>
        <v>-13430</v>
      </c>
      <c r="AI137" s="215" t="s">
        <v>127</v>
      </c>
    </row>
    <row r="138" spans="1:35" ht="72">
      <c r="A138" s="108">
        <v>2021</v>
      </c>
      <c r="B138" s="108">
        <v>171</v>
      </c>
      <c r="C138" s="109" t="s">
        <v>534</v>
      </c>
      <c r="D138" s="208" t="s">
        <v>614</v>
      </c>
      <c r="E138" s="109" t="s">
        <v>615</v>
      </c>
      <c r="F138" s="216" t="s">
        <v>288</v>
      </c>
      <c r="G138" s="112">
        <v>463.6</v>
      </c>
      <c r="H138" s="112">
        <v>83.6</v>
      </c>
      <c r="I138" s="107" t="s">
        <v>118</v>
      </c>
      <c r="J138" s="112">
        <f t="shared" si="8"/>
        <v>380</v>
      </c>
      <c r="K138" s="210" t="s">
        <v>289</v>
      </c>
      <c r="L138" s="108">
        <v>2021</v>
      </c>
      <c r="M138" s="108">
        <v>1389</v>
      </c>
      <c r="N138" s="109" t="s">
        <v>537</v>
      </c>
      <c r="O138" s="111" t="s">
        <v>189</v>
      </c>
      <c r="P138" s="109" t="s">
        <v>190</v>
      </c>
      <c r="Q138" s="109" t="s">
        <v>191</v>
      </c>
      <c r="R138" s="108">
        <v>3</v>
      </c>
      <c r="S138" s="111" t="s">
        <v>290</v>
      </c>
      <c r="T138" s="108">
        <v>1010203</v>
      </c>
      <c r="U138" s="108">
        <v>140</v>
      </c>
      <c r="V138" s="108">
        <v>1050</v>
      </c>
      <c r="W138" s="108">
        <v>11</v>
      </c>
      <c r="X138" s="113">
        <v>2021</v>
      </c>
      <c r="Y138" s="113">
        <v>272</v>
      </c>
      <c r="Z138" s="113">
        <v>0</v>
      </c>
      <c r="AA138" s="114" t="s">
        <v>534</v>
      </c>
      <c r="AB138" s="108">
        <v>333</v>
      </c>
      <c r="AC138" s="109" t="s">
        <v>579</v>
      </c>
      <c r="AD138" s="211" t="s">
        <v>616</v>
      </c>
      <c r="AE138" s="211" t="s">
        <v>581</v>
      </c>
      <c r="AF138" s="212">
        <f t="shared" si="9"/>
        <v>-24</v>
      </c>
      <c r="AG138" s="213">
        <f t="shared" si="10"/>
        <v>380</v>
      </c>
      <c r="AH138" s="214">
        <f t="shared" si="11"/>
        <v>-9120</v>
      </c>
      <c r="AI138" s="215" t="s">
        <v>127</v>
      </c>
    </row>
    <row r="139" spans="1:35" ht="108">
      <c r="A139" s="108">
        <v>2021</v>
      </c>
      <c r="B139" s="108">
        <v>173</v>
      </c>
      <c r="C139" s="109" t="s">
        <v>579</v>
      </c>
      <c r="D139" s="208" t="s">
        <v>617</v>
      </c>
      <c r="E139" s="109" t="s">
        <v>618</v>
      </c>
      <c r="F139" s="216" t="s">
        <v>619</v>
      </c>
      <c r="G139" s="112">
        <v>2318</v>
      </c>
      <c r="H139" s="112">
        <v>418</v>
      </c>
      <c r="I139" s="107" t="s">
        <v>118</v>
      </c>
      <c r="J139" s="112">
        <f t="shared" si="8"/>
        <v>1900</v>
      </c>
      <c r="K139" s="210" t="s">
        <v>620</v>
      </c>
      <c r="L139" s="108">
        <v>2021</v>
      </c>
      <c r="M139" s="108">
        <v>1379</v>
      </c>
      <c r="N139" s="109" t="s">
        <v>621</v>
      </c>
      <c r="O139" s="111" t="s">
        <v>622</v>
      </c>
      <c r="P139" s="109" t="s">
        <v>623</v>
      </c>
      <c r="Q139" s="109" t="s">
        <v>142</v>
      </c>
      <c r="R139" s="108">
        <v>3</v>
      </c>
      <c r="S139" s="111" t="s">
        <v>290</v>
      </c>
      <c r="T139" s="108">
        <v>1110703</v>
      </c>
      <c r="U139" s="108">
        <v>4980</v>
      </c>
      <c r="V139" s="108">
        <v>1300</v>
      </c>
      <c r="W139" s="108">
        <v>99</v>
      </c>
      <c r="X139" s="113">
        <v>2020</v>
      </c>
      <c r="Y139" s="113">
        <v>190</v>
      </c>
      <c r="Z139" s="113">
        <v>0</v>
      </c>
      <c r="AA139" s="114" t="s">
        <v>624</v>
      </c>
      <c r="AB139" s="108">
        <v>336</v>
      </c>
      <c r="AC139" s="109" t="s">
        <v>581</v>
      </c>
      <c r="AD139" s="211" t="s">
        <v>625</v>
      </c>
      <c r="AE139" s="211" t="s">
        <v>581</v>
      </c>
      <c r="AF139" s="212">
        <f t="shared" si="9"/>
        <v>-22</v>
      </c>
      <c r="AG139" s="213">
        <f t="shared" si="10"/>
        <v>1900</v>
      </c>
      <c r="AH139" s="214">
        <f t="shared" si="11"/>
        <v>-41800</v>
      </c>
      <c r="AI139" s="215" t="s">
        <v>127</v>
      </c>
    </row>
    <row r="140" spans="1:35" ht="24">
      <c r="A140" s="108">
        <v>2021</v>
      </c>
      <c r="B140" s="108">
        <v>174</v>
      </c>
      <c r="C140" s="109" t="s">
        <v>624</v>
      </c>
      <c r="D140" s="208" t="s">
        <v>626</v>
      </c>
      <c r="E140" s="109" t="s">
        <v>618</v>
      </c>
      <c r="F140" s="216" t="s">
        <v>627</v>
      </c>
      <c r="G140" s="112">
        <v>2318</v>
      </c>
      <c r="H140" s="112">
        <v>418</v>
      </c>
      <c r="I140" s="107" t="s">
        <v>118</v>
      </c>
      <c r="J140" s="112">
        <f t="shared" si="8"/>
        <v>1900</v>
      </c>
      <c r="K140" s="210" t="s">
        <v>620</v>
      </c>
      <c r="L140" s="108">
        <v>2021</v>
      </c>
      <c r="M140" s="108">
        <v>1382</v>
      </c>
      <c r="N140" s="109" t="s">
        <v>621</v>
      </c>
      <c r="O140" s="111" t="s">
        <v>622</v>
      </c>
      <c r="P140" s="109" t="s">
        <v>623</v>
      </c>
      <c r="Q140" s="109" t="s">
        <v>142</v>
      </c>
      <c r="R140" s="108">
        <v>3</v>
      </c>
      <c r="S140" s="111" t="s">
        <v>290</v>
      </c>
      <c r="T140" s="108">
        <v>1110703</v>
      </c>
      <c r="U140" s="108">
        <v>4980</v>
      </c>
      <c r="V140" s="108">
        <v>1300</v>
      </c>
      <c r="W140" s="108">
        <v>99</v>
      </c>
      <c r="X140" s="113">
        <v>2019</v>
      </c>
      <c r="Y140" s="113">
        <v>201</v>
      </c>
      <c r="Z140" s="113">
        <v>0</v>
      </c>
      <c r="AA140" s="114" t="s">
        <v>624</v>
      </c>
      <c r="AB140" s="108">
        <v>337</v>
      </c>
      <c r="AC140" s="109" t="s">
        <v>581</v>
      </c>
      <c r="AD140" s="211" t="s">
        <v>625</v>
      </c>
      <c r="AE140" s="211" t="s">
        <v>581</v>
      </c>
      <c r="AF140" s="212">
        <f t="shared" si="9"/>
        <v>-22</v>
      </c>
      <c r="AG140" s="213">
        <f t="shared" si="10"/>
        <v>1900</v>
      </c>
      <c r="AH140" s="214">
        <f t="shared" si="11"/>
        <v>-41800</v>
      </c>
      <c r="AI140" s="215" t="s">
        <v>127</v>
      </c>
    </row>
    <row r="141" spans="1:35" ht="48">
      <c r="A141" s="108">
        <v>2021</v>
      </c>
      <c r="B141" s="108">
        <v>175</v>
      </c>
      <c r="C141" s="109" t="s">
        <v>624</v>
      </c>
      <c r="D141" s="208" t="s">
        <v>628</v>
      </c>
      <c r="E141" s="109" t="s">
        <v>618</v>
      </c>
      <c r="F141" s="216" t="s">
        <v>629</v>
      </c>
      <c r="G141" s="112">
        <v>725.67</v>
      </c>
      <c r="H141" s="112">
        <v>130.86</v>
      </c>
      <c r="I141" s="107" t="s">
        <v>118</v>
      </c>
      <c r="J141" s="112">
        <f t="shared" si="8"/>
        <v>594.81</v>
      </c>
      <c r="K141" s="210" t="s">
        <v>443</v>
      </c>
      <c r="L141" s="108">
        <v>2021</v>
      </c>
      <c r="M141" s="108">
        <v>1380</v>
      </c>
      <c r="N141" s="109" t="s">
        <v>621</v>
      </c>
      <c r="O141" s="111" t="s">
        <v>321</v>
      </c>
      <c r="P141" s="109" t="s">
        <v>322</v>
      </c>
      <c r="Q141" s="109" t="s">
        <v>322</v>
      </c>
      <c r="R141" s="108">
        <v>1</v>
      </c>
      <c r="S141" s="111" t="s">
        <v>122</v>
      </c>
      <c r="T141" s="108">
        <v>1010203</v>
      </c>
      <c r="U141" s="108">
        <v>140</v>
      </c>
      <c r="V141" s="108">
        <v>1050</v>
      </c>
      <c r="W141" s="108">
        <v>3</v>
      </c>
      <c r="X141" s="113">
        <v>2021</v>
      </c>
      <c r="Y141" s="113">
        <v>33</v>
      </c>
      <c r="Z141" s="113">
        <v>0</v>
      </c>
      <c r="AA141" s="114" t="s">
        <v>624</v>
      </c>
      <c r="AB141" s="108">
        <v>334</v>
      </c>
      <c r="AC141" s="109" t="s">
        <v>581</v>
      </c>
      <c r="AD141" s="211" t="s">
        <v>625</v>
      </c>
      <c r="AE141" s="211" t="s">
        <v>581</v>
      </c>
      <c r="AF141" s="212">
        <f t="shared" si="9"/>
        <v>-22</v>
      </c>
      <c r="AG141" s="213">
        <f t="shared" si="10"/>
        <v>594.81</v>
      </c>
      <c r="AH141" s="214">
        <f t="shared" si="11"/>
        <v>-13085.82</v>
      </c>
      <c r="AI141" s="215" t="s">
        <v>127</v>
      </c>
    </row>
    <row r="142" spans="1:35" ht="48">
      <c r="A142" s="108">
        <v>2021</v>
      </c>
      <c r="B142" s="108">
        <v>176</v>
      </c>
      <c r="C142" s="109" t="s">
        <v>624</v>
      </c>
      <c r="D142" s="208" t="s">
        <v>630</v>
      </c>
      <c r="E142" s="109" t="s">
        <v>618</v>
      </c>
      <c r="F142" s="216" t="s">
        <v>629</v>
      </c>
      <c r="G142" s="112">
        <v>35.31</v>
      </c>
      <c r="H142" s="112">
        <v>5.48</v>
      </c>
      <c r="I142" s="107" t="s">
        <v>118</v>
      </c>
      <c r="J142" s="112">
        <f t="shared" si="8"/>
        <v>29.830000000000002</v>
      </c>
      <c r="K142" s="210" t="s">
        <v>443</v>
      </c>
      <c r="L142" s="108">
        <v>2021</v>
      </c>
      <c r="M142" s="108">
        <v>1381</v>
      </c>
      <c r="N142" s="109" t="s">
        <v>621</v>
      </c>
      <c r="O142" s="111" t="s">
        <v>321</v>
      </c>
      <c r="P142" s="109" t="s">
        <v>322</v>
      </c>
      <c r="Q142" s="109" t="s">
        <v>322</v>
      </c>
      <c r="R142" s="108">
        <v>1</v>
      </c>
      <c r="S142" s="111" t="s">
        <v>122</v>
      </c>
      <c r="T142" s="108">
        <v>1010203</v>
      </c>
      <c r="U142" s="108">
        <v>140</v>
      </c>
      <c r="V142" s="108">
        <v>1050</v>
      </c>
      <c r="W142" s="108">
        <v>3</v>
      </c>
      <c r="X142" s="113">
        <v>2021</v>
      </c>
      <c r="Y142" s="113">
        <v>33</v>
      </c>
      <c r="Z142" s="113">
        <v>0</v>
      </c>
      <c r="AA142" s="114" t="s">
        <v>624</v>
      </c>
      <c r="AB142" s="108">
        <v>334</v>
      </c>
      <c r="AC142" s="109" t="s">
        <v>581</v>
      </c>
      <c r="AD142" s="211" t="s">
        <v>625</v>
      </c>
      <c r="AE142" s="211" t="s">
        <v>581</v>
      </c>
      <c r="AF142" s="212">
        <f t="shared" si="9"/>
        <v>-22</v>
      </c>
      <c r="AG142" s="213">
        <f t="shared" si="10"/>
        <v>29.830000000000002</v>
      </c>
      <c r="AH142" s="214">
        <f t="shared" si="11"/>
        <v>-656.26</v>
      </c>
      <c r="AI142" s="215" t="s">
        <v>127</v>
      </c>
    </row>
    <row r="143" spans="1:35" ht="120">
      <c r="A143" s="108">
        <v>2021</v>
      </c>
      <c r="B143" s="108">
        <v>177</v>
      </c>
      <c r="C143" s="109" t="s">
        <v>581</v>
      </c>
      <c r="D143" s="208" t="s">
        <v>226</v>
      </c>
      <c r="E143" s="109" t="s">
        <v>509</v>
      </c>
      <c r="F143" s="216" t="s">
        <v>631</v>
      </c>
      <c r="G143" s="112">
        <v>9760</v>
      </c>
      <c r="H143" s="112">
        <v>0</v>
      </c>
      <c r="I143" s="107" t="s">
        <v>127</v>
      </c>
      <c r="J143" s="112">
        <f t="shared" si="8"/>
        <v>9760</v>
      </c>
      <c r="K143" s="210" t="s">
        <v>632</v>
      </c>
      <c r="L143" s="108">
        <v>2021</v>
      </c>
      <c r="M143" s="108">
        <v>1342</v>
      </c>
      <c r="N143" s="109" t="s">
        <v>618</v>
      </c>
      <c r="O143" s="111" t="s">
        <v>633</v>
      </c>
      <c r="P143" s="109" t="s">
        <v>634</v>
      </c>
      <c r="Q143" s="109" t="s">
        <v>635</v>
      </c>
      <c r="R143" s="108">
        <v>3</v>
      </c>
      <c r="S143" s="111" t="s">
        <v>290</v>
      </c>
      <c r="T143" s="108">
        <v>1070103</v>
      </c>
      <c r="U143" s="108">
        <v>2560</v>
      </c>
      <c r="V143" s="108">
        <v>1225</v>
      </c>
      <c r="W143" s="108">
        <v>99</v>
      </c>
      <c r="X143" s="113">
        <v>2021</v>
      </c>
      <c r="Y143" s="113">
        <v>87</v>
      </c>
      <c r="Z143" s="113">
        <v>0</v>
      </c>
      <c r="AA143" s="114" t="s">
        <v>581</v>
      </c>
      <c r="AB143" s="108">
        <v>338</v>
      </c>
      <c r="AC143" s="109" t="s">
        <v>558</v>
      </c>
      <c r="AD143" s="211" t="s">
        <v>613</v>
      </c>
      <c r="AE143" s="211" t="s">
        <v>561</v>
      </c>
      <c r="AF143" s="212">
        <f t="shared" si="9"/>
        <v>-10</v>
      </c>
      <c r="AG143" s="213">
        <f t="shared" si="10"/>
        <v>9760</v>
      </c>
      <c r="AH143" s="214">
        <f t="shared" si="11"/>
        <v>-97600</v>
      </c>
      <c r="AI143" s="215" t="s">
        <v>127</v>
      </c>
    </row>
    <row r="144" spans="1:35" ht="72">
      <c r="A144" s="108">
        <v>2021</v>
      </c>
      <c r="B144" s="108">
        <v>178</v>
      </c>
      <c r="C144" s="109" t="s">
        <v>558</v>
      </c>
      <c r="D144" s="208" t="s">
        <v>636</v>
      </c>
      <c r="E144" s="109" t="s">
        <v>558</v>
      </c>
      <c r="F144" s="216" t="s">
        <v>637</v>
      </c>
      <c r="G144" s="112">
        <v>7907.91</v>
      </c>
      <c r="H144" s="112">
        <v>1426.02</v>
      </c>
      <c r="I144" s="107" t="s">
        <v>118</v>
      </c>
      <c r="J144" s="112">
        <f t="shared" si="8"/>
        <v>6481.889999999999</v>
      </c>
      <c r="K144" s="210" t="s">
        <v>638</v>
      </c>
      <c r="L144" s="108">
        <v>2021</v>
      </c>
      <c r="M144" s="108">
        <v>1520</v>
      </c>
      <c r="N144" s="109" t="s">
        <v>558</v>
      </c>
      <c r="O144" s="111" t="s">
        <v>639</v>
      </c>
      <c r="P144" s="109" t="s">
        <v>640</v>
      </c>
      <c r="Q144" s="109" t="s">
        <v>640</v>
      </c>
      <c r="R144" s="108">
        <v>2</v>
      </c>
      <c r="S144" s="111" t="s">
        <v>150</v>
      </c>
      <c r="T144" s="108">
        <v>1090602</v>
      </c>
      <c r="U144" s="108">
        <v>3650</v>
      </c>
      <c r="V144" s="108">
        <v>1806</v>
      </c>
      <c r="W144" s="108">
        <v>99</v>
      </c>
      <c r="X144" s="113">
        <v>2020</v>
      </c>
      <c r="Y144" s="113">
        <v>170</v>
      </c>
      <c r="Z144" s="113">
        <v>0</v>
      </c>
      <c r="AA144" s="114" t="s">
        <v>641</v>
      </c>
      <c r="AB144" s="108">
        <v>370</v>
      </c>
      <c r="AC144" s="109" t="s">
        <v>641</v>
      </c>
      <c r="AD144" s="211" t="s">
        <v>642</v>
      </c>
      <c r="AE144" s="211" t="s">
        <v>588</v>
      </c>
      <c r="AF144" s="212">
        <f t="shared" si="9"/>
        <v>-13</v>
      </c>
      <c r="AG144" s="213">
        <f t="shared" si="10"/>
        <v>6481.889999999999</v>
      </c>
      <c r="AH144" s="214">
        <f t="shared" si="11"/>
        <v>-84264.56999999999</v>
      </c>
      <c r="AI144" s="215" t="s">
        <v>127</v>
      </c>
    </row>
    <row r="145" spans="1:35" ht="144">
      <c r="A145" s="108">
        <v>2021</v>
      </c>
      <c r="B145" s="108">
        <v>179</v>
      </c>
      <c r="C145" s="109" t="s">
        <v>558</v>
      </c>
      <c r="D145" s="208" t="s">
        <v>643</v>
      </c>
      <c r="E145" s="109" t="s">
        <v>603</v>
      </c>
      <c r="F145" s="216" t="s">
        <v>212</v>
      </c>
      <c r="G145" s="112">
        <v>3465</v>
      </c>
      <c r="H145" s="112">
        <v>315</v>
      </c>
      <c r="I145" s="107" t="s">
        <v>118</v>
      </c>
      <c r="J145" s="112">
        <f t="shared" si="8"/>
        <v>3150</v>
      </c>
      <c r="K145" s="210" t="s">
        <v>213</v>
      </c>
      <c r="L145" s="108">
        <v>2021</v>
      </c>
      <c r="M145" s="108">
        <v>1488</v>
      </c>
      <c r="N145" s="109" t="s">
        <v>644</v>
      </c>
      <c r="O145" s="111" t="s">
        <v>214</v>
      </c>
      <c r="P145" s="109" t="s">
        <v>215</v>
      </c>
      <c r="Q145" s="109" t="s">
        <v>216</v>
      </c>
      <c r="R145" s="108">
        <v>1</v>
      </c>
      <c r="S145" s="111" t="s">
        <v>122</v>
      </c>
      <c r="T145" s="108">
        <v>1040503</v>
      </c>
      <c r="U145" s="108">
        <v>1900</v>
      </c>
      <c r="V145" s="108">
        <v>1190</v>
      </c>
      <c r="W145" s="108">
        <v>99</v>
      </c>
      <c r="X145" s="113">
        <v>2021</v>
      </c>
      <c r="Y145" s="113">
        <v>146</v>
      </c>
      <c r="Z145" s="113">
        <v>0</v>
      </c>
      <c r="AA145" s="114" t="s">
        <v>645</v>
      </c>
      <c r="AB145" s="108">
        <v>391</v>
      </c>
      <c r="AC145" s="109" t="s">
        <v>646</v>
      </c>
      <c r="AD145" s="211" t="s">
        <v>647</v>
      </c>
      <c r="AE145" s="211" t="s">
        <v>646</v>
      </c>
      <c r="AF145" s="212">
        <f t="shared" si="9"/>
        <v>-2</v>
      </c>
      <c r="AG145" s="213">
        <f t="shared" si="10"/>
        <v>3150</v>
      </c>
      <c r="AH145" s="214">
        <f t="shared" si="11"/>
        <v>-6300</v>
      </c>
      <c r="AI145" s="215" t="s">
        <v>127</v>
      </c>
    </row>
    <row r="146" spans="1:35" ht="15">
      <c r="A146" s="108">
        <v>2021</v>
      </c>
      <c r="B146" s="108">
        <v>182</v>
      </c>
      <c r="C146" s="109" t="s">
        <v>561</v>
      </c>
      <c r="D146" s="208" t="s">
        <v>648</v>
      </c>
      <c r="E146" s="109" t="s">
        <v>644</v>
      </c>
      <c r="F146" s="216" t="s">
        <v>649</v>
      </c>
      <c r="G146" s="112">
        <v>70.01</v>
      </c>
      <c r="H146" s="112">
        <v>12.54</v>
      </c>
      <c r="I146" s="107" t="s">
        <v>118</v>
      </c>
      <c r="J146" s="112">
        <f t="shared" si="8"/>
        <v>57.470000000000006</v>
      </c>
      <c r="K146" s="210" t="s">
        <v>330</v>
      </c>
      <c r="L146" s="108">
        <v>2021</v>
      </c>
      <c r="M146" s="108">
        <v>1523</v>
      </c>
      <c r="N146" s="109" t="s">
        <v>650</v>
      </c>
      <c r="O146" s="111" t="s">
        <v>331</v>
      </c>
      <c r="P146" s="109" t="s">
        <v>332</v>
      </c>
      <c r="Q146" s="109" t="s">
        <v>332</v>
      </c>
      <c r="R146" s="108">
        <v>1</v>
      </c>
      <c r="S146" s="111" t="s">
        <v>122</v>
      </c>
      <c r="T146" s="108">
        <v>1010203</v>
      </c>
      <c r="U146" s="108">
        <v>140</v>
      </c>
      <c r="V146" s="108">
        <v>1050</v>
      </c>
      <c r="W146" s="108">
        <v>1</v>
      </c>
      <c r="X146" s="113">
        <v>2021</v>
      </c>
      <c r="Y146" s="113">
        <v>31</v>
      </c>
      <c r="Z146" s="113">
        <v>0</v>
      </c>
      <c r="AA146" s="114" t="s">
        <v>561</v>
      </c>
      <c r="AB146" s="108">
        <v>366</v>
      </c>
      <c r="AC146" s="109" t="s">
        <v>651</v>
      </c>
      <c r="AD146" s="211" t="s">
        <v>652</v>
      </c>
      <c r="AE146" s="211" t="s">
        <v>651</v>
      </c>
      <c r="AF146" s="212">
        <f t="shared" si="9"/>
        <v>-26</v>
      </c>
      <c r="AG146" s="213">
        <f t="shared" si="10"/>
        <v>57.470000000000006</v>
      </c>
      <c r="AH146" s="214">
        <f t="shared" si="11"/>
        <v>-1494.2200000000003</v>
      </c>
      <c r="AI146" s="215" t="s">
        <v>127</v>
      </c>
    </row>
    <row r="147" spans="1:35" ht="15">
      <c r="A147" s="108">
        <v>2021</v>
      </c>
      <c r="B147" s="108">
        <v>183</v>
      </c>
      <c r="C147" s="109" t="s">
        <v>561</v>
      </c>
      <c r="D147" s="208" t="s">
        <v>653</v>
      </c>
      <c r="E147" s="109" t="s">
        <v>644</v>
      </c>
      <c r="F147" s="216" t="s">
        <v>649</v>
      </c>
      <c r="G147" s="112">
        <v>57.06</v>
      </c>
      <c r="H147" s="112">
        <v>4.22</v>
      </c>
      <c r="I147" s="107" t="s">
        <v>118</v>
      </c>
      <c r="J147" s="112">
        <f t="shared" si="8"/>
        <v>52.84</v>
      </c>
      <c r="K147" s="210" t="s">
        <v>330</v>
      </c>
      <c r="L147" s="108">
        <v>2021</v>
      </c>
      <c r="M147" s="108">
        <v>1524</v>
      </c>
      <c r="N147" s="109" t="s">
        <v>650</v>
      </c>
      <c r="O147" s="111" t="s">
        <v>331</v>
      </c>
      <c r="P147" s="109" t="s">
        <v>332</v>
      </c>
      <c r="Q147" s="109" t="s">
        <v>332</v>
      </c>
      <c r="R147" s="108">
        <v>1</v>
      </c>
      <c r="S147" s="111" t="s">
        <v>122</v>
      </c>
      <c r="T147" s="108">
        <v>1010203</v>
      </c>
      <c r="U147" s="108">
        <v>140</v>
      </c>
      <c r="V147" s="108">
        <v>1050</v>
      </c>
      <c r="W147" s="108">
        <v>1</v>
      </c>
      <c r="X147" s="113">
        <v>2021</v>
      </c>
      <c r="Y147" s="113">
        <v>31</v>
      </c>
      <c r="Z147" s="113">
        <v>0</v>
      </c>
      <c r="AA147" s="114" t="s">
        <v>561</v>
      </c>
      <c r="AB147" s="108">
        <v>366</v>
      </c>
      <c r="AC147" s="109" t="s">
        <v>651</v>
      </c>
      <c r="AD147" s="211" t="s">
        <v>652</v>
      </c>
      <c r="AE147" s="211" t="s">
        <v>651</v>
      </c>
      <c r="AF147" s="212">
        <f t="shared" si="9"/>
        <v>-26</v>
      </c>
      <c r="AG147" s="213">
        <f t="shared" si="10"/>
        <v>52.84</v>
      </c>
      <c r="AH147" s="214">
        <f t="shared" si="11"/>
        <v>-1373.8400000000001</v>
      </c>
      <c r="AI147" s="215" t="s">
        <v>127</v>
      </c>
    </row>
    <row r="148" spans="1:35" ht="36">
      <c r="A148" s="108">
        <v>2021</v>
      </c>
      <c r="B148" s="108">
        <v>184</v>
      </c>
      <c r="C148" s="109" t="s">
        <v>561</v>
      </c>
      <c r="D148" s="208" t="s">
        <v>654</v>
      </c>
      <c r="E148" s="109" t="s">
        <v>603</v>
      </c>
      <c r="F148" s="216" t="s">
        <v>347</v>
      </c>
      <c r="G148" s="112">
        <v>96.59</v>
      </c>
      <c r="H148" s="112">
        <v>17.42</v>
      </c>
      <c r="I148" s="107" t="s">
        <v>118</v>
      </c>
      <c r="J148" s="112">
        <f t="shared" si="8"/>
        <v>79.17</v>
      </c>
      <c r="K148" s="210" t="s">
        <v>162</v>
      </c>
      <c r="L148" s="108">
        <v>2021</v>
      </c>
      <c r="M148" s="108">
        <v>1508</v>
      </c>
      <c r="N148" s="109" t="s">
        <v>558</v>
      </c>
      <c r="O148" s="111" t="s">
        <v>349</v>
      </c>
      <c r="P148" s="109" t="s">
        <v>655</v>
      </c>
      <c r="Q148" s="109" t="s">
        <v>158</v>
      </c>
      <c r="R148" s="108">
        <v>1</v>
      </c>
      <c r="S148" s="111" t="s">
        <v>122</v>
      </c>
      <c r="T148" s="108">
        <v>1080203</v>
      </c>
      <c r="U148" s="108">
        <v>2890</v>
      </c>
      <c r="V148" s="108">
        <v>1938</v>
      </c>
      <c r="W148" s="108">
        <v>99</v>
      </c>
      <c r="X148" s="113">
        <v>2021</v>
      </c>
      <c r="Y148" s="113">
        <v>56</v>
      </c>
      <c r="Z148" s="113">
        <v>0</v>
      </c>
      <c r="AA148" s="114" t="s">
        <v>561</v>
      </c>
      <c r="AB148" s="108">
        <v>365</v>
      </c>
      <c r="AC148" s="109" t="s">
        <v>651</v>
      </c>
      <c r="AD148" s="211" t="s">
        <v>642</v>
      </c>
      <c r="AE148" s="211" t="s">
        <v>651</v>
      </c>
      <c r="AF148" s="212">
        <f t="shared" si="9"/>
        <v>-24</v>
      </c>
      <c r="AG148" s="213">
        <f t="shared" si="10"/>
        <v>79.17</v>
      </c>
      <c r="AH148" s="214">
        <f t="shared" si="11"/>
        <v>-1900.08</v>
      </c>
      <c r="AI148" s="215" t="s">
        <v>127</v>
      </c>
    </row>
    <row r="149" spans="1:35" ht="36">
      <c r="A149" s="108">
        <v>2021</v>
      </c>
      <c r="B149" s="108">
        <v>185</v>
      </c>
      <c r="C149" s="109" t="s">
        <v>561</v>
      </c>
      <c r="D149" s="208" t="s">
        <v>656</v>
      </c>
      <c r="E149" s="109" t="s">
        <v>603</v>
      </c>
      <c r="F149" s="216" t="s">
        <v>347</v>
      </c>
      <c r="G149" s="112">
        <v>427</v>
      </c>
      <c r="H149" s="112">
        <v>77</v>
      </c>
      <c r="I149" s="107" t="s">
        <v>118</v>
      </c>
      <c r="J149" s="112">
        <f t="shared" si="8"/>
        <v>350</v>
      </c>
      <c r="K149" s="210" t="s">
        <v>162</v>
      </c>
      <c r="L149" s="108">
        <v>2021</v>
      </c>
      <c r="M149" s="108">
        <v>1507</v>
      </c>
      <c r="N149" s="109" t="s">
        <v>558</v>
      </c>
      <c r="O149" s="111" t="s">
        <v>349</v>
      </c>
      <c r="P149" s="109" t="s">
        <v>655</v>
      </c>
      <c r="Q149" s="109" t="s">
        <v>158</v>
      </c>
      <c r="R149" s="108">
        <v>1</v>
      </c>
      <c r="S149" s="111" t="s">
        <v>122</v>
      </c>
      <c r="T149" s="108">
        <v>1080203</v>
      </c>
      <c r="U149" s="108">
        <v>2890</v>
      </c>
      <c r="V149" s="108">
        <v>1938</v>
      </c>
      <c r="W149" s="108">
        <v>99</v>
      </c>
      <c r="X149" s="113">
        <v>2021</v>
      </c>
      <c r="Y149" s="113">
        <v>56</v>
      </c>
      <c r="Z149" s="113">
        <v>0</v>
      </c>
      <c r="AA149" s="114" t="s">
        <v>561</v>
      </c>
      <c r="AB149" s="108">
        <v>365</v>
      </c>
      <c r="AC149" s="109" t="s">
        <v>651</v>
      </c>
      <c r="AD149" s="211" t="s">
        <v>642</v>
      </c>
      <c r="AE149" s="211" t="s">
        <v>651</v>
      </c>
      <c r="AF149" s="212">
        <f t="shared" si="9"/>
        <v>-24</v>
      </c>
      <c r="AG149" s="213">
        <f t="shared" si="10"/>
        <v>350</v>
      </c>
      <c r="AH149" s="214">
        <f t="shared" si="11"/>
        <v>-8400</v>
      </c>
      <c r="AI149" s="215" t="s">
        <v>127</v>
      </c>
    </row>
    <row r="150" spans="1:35" ht="15">
      <c r="A150" s="108">
        <v>2021</v>
      </c>
      <c r="B150" s="108">
        <v>186</v>
      </c>
      <c r="C150" s="109" t="s">
        <v>561</v>
      </c>
      <c r="D150" s="208" t="s">
        <v>657</v>
      </c>
      <c r="E150" s="109" t="s">
        <v>644</v>
      </c>
      <c r="F150" s="216" t="s">
        <v>649</v>
      </c>
      <c r="G150" s="112">
        <v>176.9</v>
      </c>
      <c r="H150" s="112">
        <v>31.9</v>
      </c>
      <c r="I150" s="107" t="s">
        <v>118</v>
      </c>
      <c r="J150" s="112">
        <f t="shared" si="8"/>
        <v>145</v>
      </c>
      <c r="K150" s="210" t="s">
        <v>336</v>
      </c>
      <c r="L150" s="108">
        <v>2021</v>
      </c>
      <c r="M150" s="108">
        <v>1550</v>
      </c>
      <c r="N150" s="109" t="s">
        <v>594</v>
      </c>
      <c r="O150" s="111" t="s">
        <v>331</v>
      </c>
      <c r="P150" s="109" t="s">
        <v>332</v>
      </c>
      <c r="Q150" s="109" t="s">
        <v>332</v>
      </c>
      <c r="R150" s="108">
        <v>1</v>
      </c>
      <c r="S150" s="111" t="s">
        <v>122</v>
      </c>
      <c r="T150" s="108">
        <v>1010203</v>
      </c>
      <c r="U150" s="108">
        <v>140</v>
      </c>
      <c r="V150" s="108">
        <v>1050</v>
      </c>
      <c r="W150" s="108">
        <v>99</v>
      </c>
      <c r="X150" s="113">
        <v>2021</v>
      </c>
      <c r="Y150" s="113">
        <v>32</v>
      </c>
      <c r="Z150" s="113">
        <v>0</v>
      </c>
      <c r="AA150" s="114" t="s">
        <v>561</v>
      </c>
      <c r="AB150" s="108">
        <v>367</v>
      </c>
      <c r="AC150" s="109" t="s">
        <v>651</v>
      </c>
      <c r="AD150" s="211" t="s">
        <v>658</v>
      </c>
      <c r="AE150" s="211" t="s">
        <v>651</v>
      </c>
      <c r="AF150" s="212">
        <f t="shared" si="9"/>
        <v>-27</v>
      </c>
      <c r="AG150" s="213">
        <f t="shared" si="10"/>
        <v>145</v>
      </c>
      <c r="AH150" s="214">
        <f t="shared" si="11"/>
        <v>-3915</v>
      </c>
      <c r="AI150" s="215" t="s">
        <v>127</v>
      </c>
    </row>
    <row r="151" spans="1:35" ht="15">
      <c r="A151" s="108">
        <v>2021</v>
      </c>
      <c r="B151" s="108">
        <v>187</v>
      </c>
      <c r="C151" s="109" t="s">
        <v>561</v>
      </c>
      <c r="D151" s="208" t="s">
        <v>659</v>
      </c>
      <c r="E151" s="109" t="s">
        <v>644</v>
      </c>
      <c r="F151" s="216" t="s">
        <v>649</v>
      </c>
      <c r="G151" s="112">
        <v>219.6</v>
      </c>
      <c r="H151" s="112">
        <v>39.6</v>
      </c>
      <c r="I151" s="107" t="s">
        <v>118</v>
      </c>
      <c r="J151" s="112">
        <f t="shared" si="8"/>
        <v>180</v>
      </c>
      <c r="K151" s="210" t="s">
        <v>336</v>
      </c>
      <c r="L151" s="108">
        <v>2021</v>
      </c>
      <c r="M151" s="108">
        <v>1551</v>
      </c>
      <c r="N151" s="109" t="s">
        <v>594</v>
      </c>
      <c r="O151" s="111" t="s">
        <v>331</v>
      </c>
      <c r="P151" s="109" t="s">
        <v>332</v>
      </c>
      <c r="Q151" s="109" t="s">
        <v>332</v>
      </c>
      <c r="R151" s="108">
        <v>1</v>
      </c>
      <c r="S151" s="111" t="s">
        <v>122</v>
      </c>
      <c r="T151" s="108">
        <v>1010203</v>
      </c>
      <c r="U151" s="108">
        <v>140</v>
      </c>
      <c r="V151" s="108">
        <v>1050</v>
      </c>
      <c r="W151" s="108">
        <v>99</v>
      </c>
      <c r="X151" s="113">
        <v>2021</v>
      </c>
      <c r="Y151" s="113">
        <v>32</v>
      </c>
      <c r="Z151" s="113">
        <v>0</v>
      </c>
      <c r="AA151" s="114" t="s">
        <v>561</v>
      </c>
      <c r="AB151" s="108">
        <v>367</v>
      </c>
      <c r="AC151" s="109" t="s">
        <v>651</v>
      </c>
      <c r="AD151" s="211" t="s">
        <v>658</v>
      </c>
      <c r="AE151" s="211" t="s">
        <v>651</v>
      </c>
      <c r="AF151" s="212">
        <f t="shared" si="9"/>
        <v>-27</v>
      </c>
      <c r="AG151" s="213">
        <f t="shared" si="10"/>
        <v>180</v>
      </c>
      <c r="AH151" s="214">
        <f t="shared" si="11"/>
        <v>-4860</v>
      </c>
      <c r="AI151" s="215" t="s">
        <v>127</v>
      </c>
    </row>
    <row r="152" spans="1:35" ht="24">
      <c r="A152" s="108">
        <v>2021</v>
      </c>
      <c r="B152" s="108">
        <v>188</v>
      </c>
      <c r="C152" s="109" t="s">
        <v>651</v>
      </c>
      <c r="D152" s="208" t="s">
        <v>660</v>
      </c>
      <c r="E152" s="109" t="s">
        <v>594</v>
      </c>
      <c r="F152" s="216" t="s">
        <v>257</v>
      </c>
      <c r="G152" s="112">
        <v>236.61</v>
      </c>
      <c r="H152" s="112">
        <v>42.67</v>
      </c>
      <c r="I152" s="107" t="s">
        <v>118</v>
      </c>
      <c r="J152" s="112">
        <f t="shared" si="8"/>
        <v>193.94</v>
      </c>
      <c r="K152" s="210" t="s">
        <v>247</v>
      </c>
      <c r="L152" s="108">
        <v>2021</v>
      </c>
      <c r="M152" s="108">
        <v>1573</v>
      </c>
      <c r="N152" s="109" t="s">
        <v>651</v>
      </c>
      <c r="O152" s="111" t="s">
        <v>241</v>
      </c>
      <c r="P152" s="109" t="s">
        <v>242</v>
      </c>
      <c r="Q152" s="109" t="s">
        <v>242</v>
      </c>
      <c r="R152" s="108">
        <v>1</v>
      </c>
      <c r="S152" s="111" t="s">
        <v>122</v>
      </c>
      <c r="T152" s="108">
        <v>1080203</v>
      </c>
      <c r="U152" s="108">
        <v>2890</v>
      </c>
      <c r="V152" s="108">
        <v>1938</v>
      </c>
      <c r="W152" s="108">
        <v>99</v>
      </c>
      <c r="X152" s="113">
        <v>2021</v>
      </c>
      <c r="Y152" s="113">
        <v>187</v>
      </c>
      <c r="Z152" s="113">
        <v>0</v>
      </c>
      <c r="AA152" s="114" t="s">
        <v>651</v>
      </c>
      <c r="AB152" s="108">
        <v>369</v>
      </c>
      <c r="AC152" s="109" t="s">
        <v>645</v>
      </c>
      <c r="AD152" s="211" t="s">
        <v>661</v>
      </c>
      <c r="AE152" s="211" t="s">
        <v>588</v>
      </c>
      <c r="AF152" s="212">
        <f t="shared" si="9"/>
        <v>-19</v>
      </c>
      <c r="AG152" s="213">
        <f t="shared" si="10"/>
        <v>193.94</v>
      </c>
      <c r="AH152" s="214">
        <f t="shared" si="11"/>
        <v>-3684.86</v>
      </c>
      <c r="AI152" s="215" t="s">
        <v>127</v>
      </c>
    </row>
    <row r="153" spans="1:35" ht="15">
      <c r="A153" s="108">
        <v>2021</v>
      </c>
      <c r="B153" s="108">
        <v>189</v>
      </c>
      <c r="C153" s="109" t="s">
        <v>651</v>
      </c>
      <c r="D153" s="208" t="s">
        <v>662</v>
      </c>
      <c r="E153" s="109" t="s">
        <v>594</v>
      </c>
      <c r="F153" s="216" t="s">
        <v>663</v>
      </c>
      <c r="G153" s="112">
        <v>336.87</v>
      </c>
      <c r="H153" s="112">
        <v>60.75</v>
      </c>
      <c r="I153" s="107" t="s">
        <v>118</v>
      </c>
      <c r="J153" s="112">
        <f t="shared" si="8"/>
        <v>276.12</v>
      </c>
      <c r="K153" s="210" t="s">
        <v>247</v>
      </c>
      <c r="L153" s="108">
        <v>2021</v>
      </c>
      <c r="M153" s="108">
        <v>1574</v>
      </c>
      <c r="N153" s="109" t="s">
        <v>651</v>
      </c>
      <c r="O153" s="111" t="s">
        <v>241</v>
      </c>
      <c r="P153" s="109" t="s">
        <v>242</v>
      </c>
      <c r="Q153" s="109" t="s">
        <v>242</v>
      </c>
      <c r="R153" s="108">
        <v>1</v>
      </c>
      <c r="S153" s="111" t="s">
        <v>122</v>
      </c>
      <c r="T153" s="108">
        <v>1010203</v>
      </c>
      <c r="U153" s="108">
        <v>140</v>
      </c>
      <c r="V153" s="108">
        <v>1050</v>
      </c>
      <c r="W153" s="108">
        <v>2</v>
      </c>
      <c r="X153" s="113">
        <v>2021</v>
      </c>
      <c r="Y153" s="113">
        <v>188</v>
      </c>
      <c r="Z153" s="113">
        <v>0</v>
      </c>
      <c r="AA153" s="114" t="s">
        <v>651</v>
      </c>
      <c r="AB153" s="108">
        <v>368</v>
      </c>
      <c r="AC153" s="109" t="s">
        <v>645</v>
      </c>
      <c r="AD153" s="211" t="s">
        <v>661</v>
      </c>
      <c r="AE153" s="211" t="s">
        <v>588</v>
      </c>
      <c r="AF153" s="212">
        <f t="shared" si="9"/>
        <v>-19</v>
      </c>
      <c r="AG153" s="213">
        <f t="shared" si="10"/>
        <v>276.12</v>
      </c>
      <c r="AH153" s="214">
        <f t="shared" si="11"/>
        <v>-5246.28</v>
      </c>
      <c r="AI153" s="215" t="s">
        <v>127</v>
      </c>
    </row>
    <row r="154" spans="1:35" ht="24">
      <c r="A154" s="108">
        <v>2021</v>
      </c>
      <c r="B154" s="108">
        <v>190</v>
      </c>
      <c r="C154" s="109" t="s">
        <v>651</v>
      </c>
      <c r="D154" s="208" t="s">
        <v>664</v>
      </c>
      <c r="E154" s="109" t="s">
        <v>594</v>
      </c>
      <c r="F154" s="216" t="s">
        <v>253</v>
      </c>
      <c r="G154" s="112">
        <v>1591.08</v>
      </c>
      <c r="H154" s="112">
        <v>286.92</v>
      </c>
      <c r="I154" s="107" t="s">
        <v>118</v>
      </c>
      <c r="J154" s="112">
        <f t="shared" si="8"/>
        <v>1304.1599999999999</v>
      </c>
      <c r="K154" s="210" t="s">
        <v>247</v>
      </c>
      <c r="L154" s="108">
        <v>2021</v>
      </c>
      <c r="M154" s="108">
        <v>1575</v>
      </c>
      <c r="N154" s="109" t="s">
        <v>651</v>
      </c>
      <c r="O154" s="111" t="s">
        <v>241</v>
      </c>
      <c r="P154" s="109" t="s">
        <v>242</v>
      </c>
      <c r="Q154" s="109" t="s">
        <v>242</v>
      </c>
      <c r="R154" s="108">
        <v>1</v>
      </c>
      <c r="S154" s="111" t="s">
        <v>122</v>
      </c>
      <c r="T154" s="108">
        <v>1080203</v>
      </c>
      <c r="U154" s="108">
        <v>2890</v>
      </c>
      <c r="V154" s="108">
        <v>1938</v>
      </c>
      <c r="W154" s="108">
        <v>99</v>
      </c>
      <c r="X154" s="113">
        <v>2021</v>
      </c>
      <c r="Y154" s="113">
        <v>187</v>
      </c>
      <c r="Z154" s="113">
        <v>0</v>
      </c>
      <c r="AA154" s="114" t="s">
        <v>651</v>
      </c>
      <c r="AB154" s="108">
        <v>369</v>
      </c>
      <c r="AC154" s="109" t="s">
        <v>645</v>
      </c>
      <c r="AD154" s="211" t="s">
        <v>661</v>
      </c>
      <c r="AE154" s="211" t="s">
        <v>588</v>
      </c>
      <c r="AF154" s="212">
        <f t="shared" si="9"/>
        <v>-19</v>
      </c>
      <c r="AG154" s="213">
        <f t="shared" si="10"/>
        <v>1304.1599999999999</v>
      </c>
      <c r="AH154" s="214">
        <f t="shared" si="11"/>
        <v>-24779.039999999997</v>
      </c>
      <c r="AI154" s="215" t="s">
        <v>127</v>
      </c>
    </row>
    <row r="155" spans="1:35" ht="24">
      <c r="A155" s="108">
        <v>2021</v>
      </c>
      <c r="B155" s="108">
        <v>191</v>
      </c>
      <c r="C155" s="109" t="s">
        <v>651</v>
      </c>
      <c r="D155" s="208" t="s">
        <v>665</v>
      </c>
      <c r="E155" s="109" t="s">
        <v>594</v>
      </c>
      <c r="F155" s="216" t="s">
        <v>251</v>
      </c>
      <c r="G155" s="112">
        <v>94.9</v>
      </c>
      <c r="H155" s="112">
        <v>17.11</v>
      </c>
      <c r="I155" s="107" t="s">
        <v>118</v>
      </c>
      <c r="J155" s="112">
        <f t="shared" si="8"/>
        <v>77.79</v>
      </c>
      <c r="K155" s="210" t="s">
        <v>247</v>
      </c>
      <c r="L155" s="108">
        <v>2021</v>
      </c>
      <c r="M155" s="108">
        <v>1572</v>
      </c>
      <c r="N155" s="109" t="s">
        <v>651</v>
      </c>
      <c r="O155" s="111" t="s">
        <v>241</v>
      </c>
      <c r="P155" s="109" t="s">
        <v>242</v>
      </c>
      <c r="Q155" s="109" t="s">
        <v>242</v>
      </c>
      <c r="R155" s="108">
        <v>1</v>
      </c>
      <c r="S155" s="111" t="s">
        <v>122</v>
      </c>
      <c r="T155" s="108">
        <v>1010203</v>
      </c>
      <c r="U155" s="108">
        <v>140</v>
      </c>
      <c r="V155" s="108">
        <v>1050</v>
      </c>
      <c r="W155" s="108">
        <v>2</v>
      </c>
      <c r="X155" s="113">
        <v>2021</v>
      </c>
      <c r="Y155" s="113">
        <v>188</v>
      </c>
      <c r="Z155" s="113">
        <v>0</v>
      </c>
      <c r="AA155" s="114" t="s">
        <v>651</v>
      </c>
      <c r="AB155" s="108">
        <v>368</v>
      </c>
      <c r="AC155" s="109" t="s">
        <v>645</v>
      </c>
      <c r="AD155" s="211" t="s">
        <v>661</v>
      </c>
      <c r="AE155" s="211" t="s">
        <v>588</v>
      </c>
      <c r="AF155" s="212">
        <f t="shared" si="9"/>
        <v>-19</v>
      </c>
      <c r="AG155" s="213">
        <f t="shared" si="10"/>
        <v>77.79</v>
      </c>
      <c r="AH155" s="214">
        <f t="shared" si="11"/>
        <v>-1478.0100000000002</v>
      </c>
      <c r="AI155" s="215" t="s">
        <v>127</v>
      </c>
    </row>
    <row r="156" spans="1:35" ht="156">
      <c r="A156" s="108">
        <v>2021</v>
      </c>
      <c r="B156" s="108">
        <v>192</v>
      </c>
      <c r="C156" s="109" t="s">
        <v>645</v>
      </c>
      <c r="D156" s="208" t="s">
        <v>666</v>
      </c>
      <c r="E156" s="109" t="s">
        <v>594</v>
      </c>
      <c r="F156" s="216" t="s">
        <v>667</v>
      </c>
      <c r="G156" s="112">
        <v>8149.6</v>
      </c>
      <c r="H156" s="112">
        <v>1469.6</v>
      </c>
      <c r="I156" s="107" t="s">
        <v>118</v>
      </c>
      <c r="J156" s="112">
        <f t="shared" si="8"/>
        <v>6680</v>
      </c>
      <c r="K156" s="210" t="s">
        <v>668</v>
      </c>
      <c r="L156" s="108">
        <v>2021</v>
      </c>
      <c r="M156" s="108">
        <v>1563</v>
      </c>
      <c r="N156" s="109" t="s">
        <v>561</v>
      </c>
      <c r="O156" s="111" t="s">
        <v>500</v>
      </c>
      <c r="P156" s="109" t="s">
        <v>501</v>
      </c>
      <c r="Q156" s="109" t="s">
        <v>142</v>
      </c>
      <c r="R156" s="108">
        <v>2</v>
      </c>
      <c r="S156" s="111" t="s">
        <v>150</v>
      </c>
      <c r="T156" s="108">
        <v>2010501</v>
      </c>
      <c r="U156" s="108">
        <v>6130</v>
      </c>
      <c r="V156" s="108">
        <v>3001</v>
      </c>
      <c r="W156" s="108">
        <v>99</v>
      </c>
      <c r="X156" s="113">
        <v>2021</v>
      </c>
      <c r="Y156" s="113">
        <v>112</v>
      </c>
      <c r="Z156" s="113">
        <v>0</v>
      </c>
      <c r="AA156" s="114" t="s">
        <v>641</v>
      </c>
      <c r="AB156" s="108">
        <v>371</v>
      </c>
      <c r="AC156" s="109" t="s">
        <v>641</v>
      </c>
      <c r="AD156" s="211" t="s">
        <v>669</v>
      </c>
      <c r="AE156" s="211" t="s">
        <v>588</v>
      </c>
      <c r="AF156" s="212">
        <f t="shared" si="9"/>
        <v>-18</v>
      </c>
      <c r="AG156" s="213">
        <f t="shared" si="10"/>
        <v>6680</v>
      </c>
      <c r="AH156" s="214">
        <f t="shared" si="11"/>
        <v>-120240</v>
      </c>
      <c r="AI156" s="215" t="s">
        <v>127</v>
      </c>
    </row>
    <row r="157" spans="1:35" ht="60">
      <c r="A157" s="108">
        <v>2021</v>
      </c>
      <c r="B157" s="108">
        <v>193</v>
      </c>
      <c r="C157" s="109" t="s">
        <v>641</v>
      </c>
      <c r="D157" s="208" t="s">
        <v>670</v>
      </c>
      <c r="E157" s="109" t="s">
        <v>645</v>
      </c>
      <c r="F157" s="216" t="s">
        <v>671</v>
      </c>
      <c r="G157" s="112">
        <v>213.5</v>
      </c>
      <c r="H157" s="112">
        <v>38.5</v>
      </c>
      <c r="I157" s="107" t="s">
        <v>118</v>
      </c>
      <c r="J157" s="112">
        <f t="shared" si="8"/>
        <v>175</v>
      </c>
      <c r="K157" s="210" t="s">
        <v>672</v>
      </c>
      <c r="L157" s="108">
        <v>2021</v>
      </c>
      <c r="M157" s="108">
        <v>1605</v>
      </c>
      <c r="N157" s="109" t="s">
        <v>645</v>
      </c>
      <c r="O157" s="111" t="s">
        <v>673</v>
      </c>
      <c r="P157" s="109" t="s">
        <v>674</v>
      </c>
      <c r="Q157" s="109" t="s">
        <v>674</v>
      </c>
      <c r="R157" s="108">
        <v>2</v>
      </c>
      <c r="S157" s="111" t="s">
        <v>150</v>
      </c>
      <c r="T157" s="108">
        <v>1010503</v>
      </c>
      <c r="U157" s="108">
        <v>470</v>
      </c>
      <c r="V157" s="108">
        <v>1156</v>
      </c>
      <c r="W157" s="108">
        <v>99</v>
      </c>
      <c r="X157" s="113">
        <v>2020</v>
      </c>
      <c r="Y157" s="113">
        <v>95</v>
      </c>
      <c r="Z157" s="113">
        <v>0</v>
      </c>
      <c r="AA157" s="114" t="s">
        <v>641</v>
      </c>
      <c r="AB157" s="108">
        <v>372</v>
      </c>
      <c r="AC157" s="109" t="s">
        <v>641</v>
      </c>
      <c r="AD157" s="211" t="s">
        <v>675</v>
      </c>
      <c r="AE157" s="211" t="s">
        <v>588</v>
      </c>
      <c r="AF157" s="212">
        <f t="shared" si="9"/>
        <v>-20</v>
      </c>
      <c r="AG157" s="213">
        <f t="shared" si="10"/>
        <v>175</v>
      </c>
      <c r="AH157" s="214">
        <f t="shared" si="11"/>
        <v>-3500</v>
      </c>
      <c r="AI157" s="215" t="s">
        <v>127</v>
      </c>
    </row>
    <row r="158" spans="1:35" ht="108">
      <c r="A158" s="108">
        <v>2021</v>
      </c>
      <c r="B158" s="108">
        <v>194</v>
      </c>
      <c r="C158" s="109" t="s">
        <v>676</v>
      </c>
      <c r="D158" s="208" t="s">
        <v>677</v>
      </c>
      <c r="E158" s="109" t="s">
        <v>526</v>
      </c>
      <c r="F158" s="216" t="s">
        <v>678</v>
      </c>
      <c r="G158" s="112">
        <v>96.59</v>
      </c>
      <c r="H158" s="112">
        <v>17.42</v>
      </c>
      <c r="I158" s="107" t="s">
        <v>118</v>
      </c>
      <c r="J158" s="112">
        <f t="shared" si="8"/>
        <v>79.17</v>
      </c>
      <c r="K158" s="210" t="s">
        <v>162</v>
      </c>
      <c r="L158" s="108">
        <v>2021</v>
      </c>
      <c r="M158" s="108">
        <v>1618</v>
      </c>
      <c r="N158" s="109" t="s">
        <v>641</v>
      </c>
      <c r="O158" s="111" t="s">
        <v>349</v>
      </c>
      <c r="P158" s="109" t="s">
        <v>655</v>
      </c>
      <c r="Q158" s="109" t="s">
        <v>158</v>
      </c>
      <c r="R158" s="108">
        <v>1</v>
      </c>
      <c r="S158" s="111" t="s">
        <v>122</v>
      </c>
      <c r="T158" s="108">
        <v>1080203</v>
      </c>
      <c r="U158" s="108">
        <v>2890</v>
      </c>
      <c r="V158" s="108">
        <v>1938</v>
      </c>
      <c r="W158" s="108">
        <v>99</v>
      </c>
      <c r="X158" s="113">
        <v>2021</v>
      </c>
      <c r="Y158" s="113">
        <v>56</v>
      </c>
      <c r="Z158" s="113">
        <v>0</v>
      </c>
      <c r="AA158" s="114" t="s">
        <v>580</v>
      </c>
      <c r="AB158" s="108">
        <v>378</v>
      </c>
      <c r="AC158" s="109" t="s">
        <v>588</v>
      </c>
      <c r="AD158" s="211" t="s">
        <v>679</v>
      </c>
      <c r="AE158" s="211" t="s">
        <v>588</v>
      </c>
      <c r="AF158" s="212">
        <f t="shared" si="9"/>
        <v>-21</v>
      </c>
      <c r="AG158" s="213">
        <f t="shared" si="10"/>
        <v>79.17</v>
      </c>
      <c r="AH158" s="214">
        <f t="shared" si="11"/>
        <v>-1662.57</v>
      </c>
      <c r="AI158" s="215" t="s">
        <v>127</v>
      </c>
    </row>
    <row r="159" spans="1:35" ht="108">
      <c r="A159" s="108">
        <v>2021</v>
      </c>
      <c r="B159" s="108">
        <v>195</v>
      </c>
      <c r="C159" s="109" t="s">
        <v>676</v>
      </c>
      <c r="D159" s="208" t="s">
        <v>680</v>
      </c>
      <c r="E159" s="109" t="s">
        <v>526</v>
      </c>
      <c r="F159" s="216" t="s">
        <v>678</v>
      </c>
      <c r="G159" s="112">
        <v>427</v>
      </c>
      <c r="H159" s="112">
        <v>77</v>
      </c>
      <c r="I159" s="107" t="s">
        <v>118</v>
      </c>
      <c r="J159" s="112">
        <f t="shared" si="8"/>
        <v>350</v>
      </c>
      <c r="K159" s="210" t="s">
        <v>162</v>
      </c>
      <c r="L159" s="108">
        <v>2021</v>
      </c>
      <c r="M159" s="108">
        <v>1620</v>
      </c>
      <c r="N159" s="109" t="s">
        <v>641</v>
      </c>
      <c r="O159" s="111" t="s">
        <v>349</v>
      </c>
      <c r="P159" s="109" t="s">
        <v>655</v>
      </c>
      <c r="Q159" s="109" t="s">
        <v>158</v>
      </c>
      <c r="R159" s="108">
        <v>1</v>
      </c>
      <c r="S159" s="111" t="s">
        <v>122</v>
      </c>
      <c r="T159" s="108">
        <v>1080203</v>
      </c>
      <c r="U159" s="108">
        <v>2890</v>
      </c>
      <c r="V159" s="108">
        <v>1938</v>
      </c>
      <c r="W159" s="108">
        <v>99</v>
      </c>
      <c r="X159" s="113">
        <v>2021</v>
      </c>
      <c r="Y159" s="113">
        <v>56</v>
      </c>
      <c r="Z159" s="113">
        <v>0</v>
      </c>
      <c r="AA159" s="114" t="s">
        <v>580</v>
      </c>
      <c r="AB159" s="108">
        <v>378</v>
      </c>
      <c r="AC159" s="109" t="s">
        <v>588</v>
      </c>
      <c r="AD159" s="211" t="s">
        <v>679</v>
      </c>
      <c r="AE159" s="211" t="s">
        <v>588</v>
      </c>
      <c r="AF159" s="212">
        <f t="shared" si="9"/>
        <v>-21</v>
      </c>
      <c r="AG159" s="213">
        <f t="shared" si="10"/>
        <v>350</v>
      </c>
      <c r="AH159" s="214">
        <f t="shared" si="11"/>
        <v>-7350</v>
      </c>
      <c r="AI159" s="215" t="s">
        <v>127</v>
      </c>
    </row>
    <row r="160" spans="1:35" ht="108">
      <c r="A160" s="108">
        <v>2021</v>
      </c>
      <c r="B160" s="108">
        <v>196</v>
      </c>
      <c r="C160" s="109" t="s">
        <v>676</v>
      </c>
      <c r="D160" s="208" t="s">
        <v>681</v>
      </c>
      <c r="E160" s="109" t="s">
        <v>526</v>
      </c>
      <c r="F160" s="216" t="s">
        <v>682</v>
      </c>
      <c r="G160" s="112">
        <v>427</v>
      </c>
      <c r="H160" s="112">
        <v>77</v>
      </c>
      <c r="I160" s="107" t="s">
        <v>118</v>
      </c>
      <c r="J160" s="112">
        <f t="shared" si="8"/>
        <v>350</v>
      </c>
      <c r="K160" s="210" t="s">
        <v>162</v>
      </c>
      <c r="L160" s="108">
        <v>2021</v>
      </c>
      <c r="M160" s="108">
        <v>1619</v>
      </c>
      <c r="N160" s="109" t="s">
        <v>641</v>
      </c>
      <c r="O160" s="111" t="s">
        <v>349</v>
      </c>
      <c r="P160" s="109" t="s">
        <v>655</v>
      </c>
      <c r="Q160" s="109" t="s">
        <v>158</v>
      </c>
      <c r="R160" s="108">
        <v>1</v>
      </c>
      <c r="S160" s="111" t="s">
        <v>122</v>
      </c>
      <c r="T160" s="108">
        <v>1080203</v>
      </c>
      <c r="U160" s="108">
        <v>2890</v>
      </c>
      <c r="V160" s="108">
        <v>1938</v>
      </c>
      <c r="W160" s="108">
        <v>99</v>
      </c>
      <c r="X160" s="113">
        <v>2021</v>
      </c>
      <c r="Y160" s="113">
        <v>56</v>
      </c>
      <c r="Z160" s="113">
        <v>0</v>
      </c>
      <c r="AA160" s="114" t="s">
        <v>580</v>
      </c>
      <c r="AB160" s="108">
        <v>378</v>
      </c>
      <c r="AC160" s="109" t="s">
        <v>588</v>
      </c>
      <c r="AD160" s="211" t="s">
        <v>679</v>
      </c>
      <c r="AE160" s="211" t="s">
        <v>588</v>
      </c>
      <c r="AF160" s="212">
        <f t="shared" si="9"/>
        <v>-21</v>
      </c>
      <c r="AG160" s="213">
        <f t="shared" si="10"/>
        <v>350</v>
      </c>
      <c r="AH160" s="214">
        <f t="shared" si="11"/>
        <v>-7350</v>
      </c>
      <c r="AI160" s="215" t="s">
        <v>127</v>
      </c>
    </row>
    <row r="161" spans="1:35" ht="108">
      <c r="A161" s="108">
        <v>2021</v>
      </c>
      <c r="B161" s="108">
        <v>197</v>
      </c>
      <c r="C161" s="109" t="s">
        <v>676</v>
      </c>
      <c r="D161" s="208" t="s">
        <v>683</v>
      </c>
      <c r="E161" s="109" t="s">
        <v>526</v>
      </c>
      <c r="F161" s="216" t="s">
        <v>678</v>
      </c>
      <c r="G161" s="112">
        <v>96.59</v>
      </c>
      <c r="H161" s="112">
        <v>17.42</v>
      </c>
      <c r="I161" s="107" t="s">
        <v>118</v>
      </c>
      <c r="J161" s="112">
        <f t="shared" si="8"/>
        <v>79.17</v>
      </c>
      <c r="K161" s="210" t="s">
        <v>162</v>
      </c>
      <c r="L161" s="108">
        <v>2021</v>
      </c>
      <c r="M161" s="108">
        <v>1617</v>
      </c>
      <c r="N161" s="109" t="s">
        <v>641</v>
      </c>
      <c r="O161" s="111" t="s">
        <v>349</v>
      </c>
      <c r="P161" s="109" t="s">
        <v>655</v>
      </c>
      <c r="Q161" s="109" t="s">
        <v>158</v>
      </c>
      <c r="R161" s="108">
        <v>1</v>
      </c>
      <c r="S161" s="111" t="s">
        <v>122</v>
      </c>
      <c r="T161" s="108">
        <v>1080203</v>
      </c>
      <c r="U161" s="108">
        <v>2890</v>
      </c>
      <c r="V161" s="108">
        <v>1938</v>
      </c>
      <c r="W161" s="108">
        <v>99</v>
      </c>
      <c r="X161" s="113">
        <v>2021</v>
      </c>
      <c r="Y161" s="113">
        <v>56</v>
      </c>
      <c r="Z161" s="113">
        <v>0</v>
      </c>
      <c r="AA161" s="114" t="s">
        <v>580</v>
      </c>
      <c r="AB161" s="108">
        <v>378</v>
      </c>
      <c r="AC161" s="109" t="s">
        <v>588</v>
      </c>
      <c r="AD161" s="211" t="s">
        <v>679</v>
      </c>
      <c r="AE161" s="211" t="s">
        <v>588</v>
      </c>
      <c r="AF161" s="212">
        <f t="shared" si="9"/>
        <v>-21</v>
      </c>
      <c r="AG161" s="213">
        <f t="shared" si="10"/>
        <v>79.17</v>
      </c>
      <c r="AH161" s="214">
        <f t="shared" si="11"/>
        <v>-1662.57</v>
      </c>
      <c r="AI161" s="215" t="s">
        <v>127</v>
      </c>
    </row>
    <row r="162" spans="1:35" ht="36">
      <c r="A162" s="108">
        <v>2021</v>
      </c>
      <c r="B162" s="108">
        <v>202</v>
      </c>
      <c r="C162" s="109" t="s">
        <v>684</v>
      </c>
      <c r="D162" s="208" t="s">
        <v>685</v>
      </c>
      <c r="E162" s="109" t="s">
        <v>686</v>
      </c>
      <c r="F162" s="216" t="s">
        <v>319</v>
      </c>
      <c r="G162" s="112">
        <v>196.66</v>
      </c>
      <c r="H162" s="112">
        <v>35.46</v>
      </c>
      <c r="I162" s="107" t="s">
        <v>118</v>
      </c>
      <c r="J162" s="112">
        <f t="shared" si="8"/>
        <v>161.2</v>
      </c>
      <c r="K162" s="210" t="s">
        <v>443</v>
      </c>
      <c r="L162" s="108">
        <v>2021</v>
      </c>
      <c r="M162" s="108">
        <v>1722</v>
      </c>
      <c r="N162" s="109" t="s">
        <v>684</v>
      </c>
      <c r="O162" s="111" t="s">
        <v>321</v>
      </c>
      <c r="P162" s="109" t="s">
        <v>322</v>
      </c>
      <c r="Q162" s="109" t="s">
        <v>322</v>
      </c>
      <c r="R162" s="108">
        <v>1</v>
      </c>
      <c r="S162" s="111" t="s">
        <v>122</v>
      </c>
      <c r="T162" s="108">
        <v>1010203</v>
      </c>
      <c r="U162" s="108">
        <v>140</v>
      </c>
      <c r="V162" s="108">
        <v>1050</v>
      </c>
      <c r="W162" s="108">
        <v>3</v>
      </c>
      <c r="X162" s="113">
        <v>2021</v>
      </c>
      <c r="Y162" s="113">
        <v>33</v>
      </c>
      <c r="Z162" s="113">
        <v>0</v>
      </c>
      <c r="AA162" s="114" t="s">
        <v>684</v>
      </c>
      <c r="AB162" s="108">
        <v>382</v>
      </c>
      <c r="AC162" s="109" t="s">
        <v>606</v>
      </c>
      <c r="AD162" s="211" t="s">
        <v>687</v>
      </c>
      <c r="AE162" s="211" t="s">
        <v>606</v>
      </c>
      <c r="AF162" s="212">
        <f t="shared" si="9"/>
        <v>-27</v>
      </c>
      <c r="AG162" s="213">
        <f t="shared" si="10"/>
        <v>161.2</v>
      </c>
      <c r="AH162" s="214">
        <f t="shared" si="11"/>
        <v>-4352.4</v>
      </c>
      <c r="AI162" s="215" t="s">
        <v>127</v>
      </c>
    </row>
    <row r="163" spans="1:35" ht="24">
      <c r="A163" s="108">
        <v>2021</v>
      </c>
      <c r="B163" s="108">
        <v>203</v>
      </c>
      <c r="C163" s="109" t="s">
        <v>684</v>
      </c>
      <c r="D163" s="208" t="s">
        <v>688</v>
      </c>
      <c r="E163" s="109" t="s">
        <v>595</v>
      </c>
      <c r="F163" s="216" t="s">
        <v>689</v>
      </c>
      <c r="G163" s="112">
        <v>6.27</v>
      </c>
      <c r="H163" s="112">
        <v>0</v>
      </c>
      <c r="I163" s="107" t="s">
        <v>127</v>
      </c>
      <c r="J163" s="112">
        <f t="shared" si="8"/>
        <v>6.27</v>
      </c>
      <c r="K163" s="210" t="s">
        <v>504</v>
      </c>
      <c r="L163" s="108">
        <v>2021</v>
      </c>
      <c r="M163" s="108">
        <v>1697</v>
      </c>
      <c r="N163" s="109" t="s">
        <v>686</v>
      </c>
      <c r="O163" s="111" t="s">
        <v>311</v>
      </c>
      <c r="P163" s="109" t="s">
        <v>312</v>
      </c>
      <c r="Q163" s="109" t="s">
        <v>313</v>
      </c>
      <c r="R163" s="108">
        <v>1</v>
      </c>
      <c r="S163" s="111" t="s">
        <v>122</v>
      </c>
      <c r="T163" s="108">
        <v>1010203</v>
      </c>
      <c r="U163" s="108">
        <v>140</v>
      </c>
      <c r="V163" s="108">
        <v>1050</v>
      </c>
      <c r="W163" s="108">
        <v>5</v>
      </c>
      <c r="X163" s="113">
        <v>2021</v>
      </c>
      <c r="Y163" s="113">
        <v>19</v>
      </c>
      <c r="Z163" s="113">
        <v>0</v>
      </c>
      <c r="AA163" s="114" t="s">
        <v>684</v>
      </c>
      <c r="AB163" s="108">
        <v>381</v>
      </c>
      <c r="AC163" s="109" t="s">
        <v>606</v>
      </c>
      <c r="AD163" s="211" t="s">
        <v>690</v>
      </c>
      <c r="AE163" s="211" t="s">
        <v>606</v>
      </c>
      <c r="AF163" s="212">
        <f t="shared" si="9"/>
        <v>-22</v>
      </c>
      <c r="AG163" s="213">
        <f t="shared" si="10"/>
        <v>6.27</v>
      </c>
      <c r="AH163" s="214">
        <f t="shared" si="11"/>
        <v>-137.94</v>
      </c>
      <c r="AI163" s="215" t="s">
        <v>127</v>
      </c>
    </row>
    <row r="164" spans="1:35" ht="156">
      <c r="A164" s="108">
        <v>2021</v>
      </c>
      <c r="B164" s="108">
        <v>204</v>
      </c>
      <c r="C164" s="109" t="s">
        <v>684</v>
      </c>
      <c r="D164" s="208" t="s">
        <v>691</v>
      </c>
      <c r="E164" s="109" t="s">
        <v>686</v>
      </c>
      <c r="F164" s="216" t="s">
        <v>692</v>
      </c>
      <c r="G164" s="112">
        <v>1647</v>
      </c>
      <c r="H164" s="112">
        <v>297</v>
      </c>
      <c r="I164" s="107" t="s">
        <v>118</v>
      </c>
      <c r="J164" s="112">
        <f t="shared" si="8"/>
        <v>1350</v>
      </c>
      <c r="K164" s="210" t="s">
        <v>693</v>
      </c>
      <c r="L164" s="108">
        <v>2021</v>
      </c>
      <c r="M164" s="108">
        <v>1702</v>
      </c>
      <c r="N164" s="109" t="s">
        <v>686</v>
      </c>
      <c r="O164" s="111" t="s">
        <v>375</v>
      </c>
      <c r="P164" s="109" t="s">
        <v>376</v>
      </c>
      <c r="Q164" s="109" t="s">
        <v>142</v>
      </c>
      <c r="R164" s="108">
        <v>1</v>
      </c>
      <c r="S164" s="111" t="s">
        <v>122</v>
      </c>
      <c r="T164" s="108">
        <v>1010203</v>
      </c>
      <c r="U164" s="108">
        <v>140</v>
      </c>
      <c r="V164" s="108">
        <v>1050</v>
      </c>
      <c r="W164" s="108">
        <v>9</v>
      </c>
      <c r="X164" s="113">
        <v>2021</v>
      </c>
      <c r="Y164" s="113">
        <v>224</v>
      </c>
      <c r="Z164" s="113">
        <v>0</v>
      </c>
      <c r="AA164" s="114" t="s">
        <v>684</v>
      </c>
      <c r="AB164" s="108">
        <v>380</v>
      </c>
      <c r="AC164" s="109" t="s">
        <v>606</v>
      </c>
      <c r="AD164" s="211" t="s">
        <v>694</v>
      </c>
      <c r="AE164" s="211" t="s">
        <v>606</v>
      </c>
      <c r="AF164" s="212">
        <f t="shared" si="9"/>
        <v>-23</v>
      </c>
      <c r="AG164" s="213">
        <f t="shared" si="10"/>
        <v>1350</v>
      </c>
      <c r="AH164" s="214">
        <f t="shared" si="11"/>
        <v>-31050</v>
      </c>
      <c r="AI164" s="215" t="s">
        <v>127</v>
      </c>
    </row>
    <row r="165" spans="1:35" ht="72">
      <c r="A165" s="108">
        <v>2021</v>
      </c>
      <c r="B165" s="108">
        <v>205</v>
      </c>
      <c r="C165" s="109" t="s">
        <v>684</v>
      </c>
      <c r="D165" s="208" t="s">
        <v>695</v>
      </c>
      <c r="E165" s="109" t="s">
        <v>696</v>
      </c>
      <c r="F165" s="216" t="s">
        <v>288</v>
      </c>
      <c r="G165" s="112">
        <v>463.6</v>
      </c>
      <c r="H165" s="112">
        <v>83.6</v>
      </c>
      <c r="I165" s="107" t="s">
        <v>118</v>
      </c>
      <c r="J165" s="112">
        <f t="shared" si="8"/>
        <v>380</v>
      </c>
      <c r="K165" s="210" t="s">
        <v>289</v>
      </c>
      <c r="L165" s="108">
        <v>2021</v>
      </c>
      <c r="M165" s="108">
        <v>1723</v>
      </c>
      <c r="N165" s="109" t="s">
        <v>684</v>
      </c>
      <c r="O165" s="111" t="s">
        <v>189</v>
      </c>
      <c r="P165" s="109" t="s">
        <v>190</v>
      </c>
      <c r="Q165" s="109" t="s">
        <v>191</v>
      </c>
      <c r="R165" s="108">
        <v>3</v>
      </c>
      <c r="S165" s="111" t="s">
        <v>290</v>
      </c>
      <c r="T165" s="108">
        <v>1010203</v>
      </c>
      <c r="U165" s="108">
        <v>140</v>
      </c>
      <c r="V165" s="108">
        <v>1050</v>
      </c>
      <c r="W165" s="108">
        <v>11</v>
      </c>
      <c r="X165" s="113">
        <v>2021</v>
      </c>
      <c r="Y165" s="113">
        <v>272</v>
      </c>
      <c r="Z165" s="113">
        <v>0</v>
      </c>
      <c r="AA165" s="114" t="s">
        <v>684</v>
      </c>
      <c r="AB165" s="108">
        <v>379</v>
      </c>
      <c r="AC165" s="109" t="s">
        <v>606</v>
      </c>
      <c r="AD165" s="211" t="s">
        <v>687</v>
      </c>
      <c r="AE165" s="211" t="s">
        <v>606</v>
      </c>
      <c r="AF165" s="212">
        <f t="shared" si="9"/>
        <v>-27</v>
      </c>
      <c r="AG165" s="213">
        <f t="shared" si="10"/>
        <v>380</v>
      </c>
      <c r="AH165" s="214">
        <f t="shared" si="11"/>
        <v>-10260</v>
      </c>
      <c r="AI165" s="215" t="s">
        <v>127</v>
      </c>
    </row>
    <row r="166" spans="1:35" ht="60">
      <c r="A166" s="108">
        <v>2021</v>
      </c>
      <c r="B166" s="108">
        <v>207</v>
      </c>
      <c r="C166" s="109" t="s">
        <v>625</v>
      </c>
      <c r="D166" s="208" t="s">
        <v>697</v>
      </c>
      <c r="E166" s="109" t="s">
        <v>686</v>
      </c>
      <c r="F166" s="216" t="s">
        <v>698</v>
      </c>
      <c r="G166" s="112">
        <v>4500</v>
      </c>
      <c r="H166" s="112">
        <v>0</v>
      </c>
      <c r="I166" s="107" t="s">
        <v>127</v>
      </c>
      <c r="J166" s="112">
        <f t="shared" si="8"/>
        <v>4500</v>
      </c>
      <c r="K166" s="210" t="s">
        <v>699</v>
      </c>
      <c r="L166" s="108">
        <v>2021</v>
      </c>
      <c r="M166" s="108">
        <v>1760</v>
      </c>
      <c r="N166" s="109" t="s">
        <v>625</v>
      </c>
      <c r="O166" s="111" t="s">
        <v>700</v>
      </c>
      <c r="P166" s="109" t="s">
        <v>701</v>
      </c>
      <c r="Q166" s="109" t="s">
        <v>702</v>
      </c>
      <c r="R166" s="108">
        <v>3</v>
      </c>
      <c r="S166" s="111" t="s">
        <v>290</v>
      </c>
      <c r="T166" s="108">
        <v>1070102</v>
      </c>
      <c r="U166" s="108">
        <v>2550</v>
      </c>
      <c r="V166" s="108">
        <v>2078</v>
      </c>
      <c r="W166" s="108">
        <v>99</v>
      </c>
      <c r="X166" s="113">
        <v>2020</v>
      </c>
      <c r="Y166" s="113">
        <v>238</v>
      </c>
      <c r="Z166" s="113">
        <v>0</v>
      </c>
      <c r="AA166" s="114" t="s">
        <v>703</v>
      </c>
      <c r="AB166" s="108">
        <v>394</v>
      </c>
      <c r="AC166" s="109" t="s">
        <v>646</v>
      </c>
      <c r="AD166" s="211" t="s">
        <v>704</v>
      </c>
      <c r="AE166" s="211" t="s">
        <v>646</v>
      </c>
      <c r="AF166" s="212">
        <f t="shared" si="9"/>
        <v>-23</v>
      </c>
      <c r="AG166" s="213">
        <f t="shared" si="10"/>
        <v>4500</v>
      </c>
      <c r="AH166" s="214">
        <f t="shared" si="11"/>
        <v>-103500</v>
      </c>
      <c r="AI166" s="215" t="s">
        <v>127</v>
      </c>
    </row>
    <row r="167" spans="1:35" ht="108">
      <c r="A167" s="108">
        <v>2021</v>
      </c>
      <c r="B167" s="108">
        <v>209</v>
      </c>
      <c r="C167" s="109" t="s">
        <v>705</v>
      </c>
      <c r="D167" s="208" t="s">
        <v>706</v>
      </c>
      <c r="E167" s="109" t="s">
        <v>606</v>
      </c>
      <c r="F167" s="216" t="s">
        <v>707</v>
      </c>
      <c r="G167" s="112">
        <v>1290</v>
      </c>
      <c r="H167" s="112">
        <v>232.62</v>
      </c>
      <c r="I167" s="107" t="s">
        <v>118</v>
      </c>
      <c r="J167" s="112">
        <f t="shared" si="8"/>
        <v>1057.38</v>
      </c>
      <c r="K167" s="210" t="s">
        <v>708</v>
      </c>
      <c r="L167" s="108">
        <v>2021</v>
      </c>
      <c r="M167" s="108">
        <v>1802</v>
      </c>
      <c r="N167" s="109" t="s">
        <v>705</v>
      </c>
      <c r="O167" s="111" t="s">
        <v>709</v>
      </c>
      <c r="P167" s="109" t="s">
        <v>710</v>
      </c>
      <c r="Q167" s="109" t="s">
        <v>142</v>
      </c>
      <c r="R167" s="108">
        <v>1</v>
      </c>
      <c r="S167" s="111" t="s">
        <v>122</v>
      </c>
      <c r="T167" s="108">
        <v>1010202</v>
      </c>
      <c r="U167" s="108">
        <v>130</v>
      </c>
      <c r="V167" s="108">
        <v>1051</v>
      </c>
      <c r="W167" s="108">
        <v>1</v>
      </c>
      <c r="X167" s="113">
        <v>2021</v>
      </c>
      <c r="Y167" s="113">
        <v>106</v>
      </c>
      <c r="Z167" s="113">
        <v>0</v>
      </c>
      <c r="AA167" s="114" t="s">
        <v>711</v>
      </c>
      <c r="AB167" s="108">
        <v>399</v>
      </c>
      <c r="AC167" s="109" t="s">
        <v>712</v>
      </c>
      <c r="AD167" s="211" t="s">
        <v>713</v>
      </c>
      <c r="AE167" s="211" t="s">
        <v>712</v>
      </c>
      <c r="AF167" s="212">
        <f t="shared" si="9"/>
        <v>-20</v>
      </c>
      <c r="AG167" s="213">
        <f t="shared" si="10"/>
        <v>1057.38</v>
      </c>
      <c r="AH167" s="214">
        <f t="shared" si="11"/>
        <v>-21147.600000000002</v>
      </c>
      <c r="AI167" s="215" t="s">
        <v>127</v>
      </c>
    </row>
    <row r="168" spans="1:35" ht="156">
      <c r="A168" s="108">
        <v>2021</v>
      </c>
      <c r="B168" s="108">
        <v>210</v>
      </c>
      <c r="C168" s="109" t="s">
        <v>705</v>
      </c>
      <c r="D168" s="208" t="s">
        <v>714</v>
      </c>
      <c r="E168" s="109" t="s">
        <v>684</v>
      </c>
      <c r="F168" s="216" t="s">
        <v>715</v>
      </c>
      <c r="G168" s="112">
        <v>819.84</v>
      </c>
      <c r="H168" s="112">
        <v>147.84</v>
      </c>
      <c r="I168" s="107" t="s">
        <v>118</v>
      </c>
      <c r="J168" s="112">
        <f t="shared" si="8"/>
        <v>672</v>
      </c>
      <c r="K168" s="210" t="s">
        <v>716</v>
      </c>
      <c r="L168" s="108">
        <v>2021</v>
      </c>
      <c r="M168" s="108">
        <v>1777</v>
      </c>
      <c r="N168" s="109" t="s">
        <v>606</v>
      </c>
      <c r="O168" s="111" t="s">
        <v>261</v>
      </c>
      <c r="P168" s="109" t="s">
        <v>262</v>
      </c>
      <c r="Q168" s="109" t="s">
        <v>717</v>
      </c>
      <c r="R168" s="108">
        <v>2</v>
      </c>
      <c r="S168" s="111" t="s">
        <v>150</v>
      </c>
      <c r="T168" s="108">
        <v>1010502</v>
      </c>
      <c r="U168" s="108">
        <v>460</v>
      </c>
      <c r="V168" s="108">
        <v>1075</v>
      </c>
      <c r="W168" s="108">
        <v>99</v>
      </c>
      <c r="X168" s="113">
        <v>2021</v>
      </c>
      <c r="Y168" s="113">
        <v>117</v>
      </c>
      <c r="Z168" s="113">
        <v>0</v>
      </c>
      <c r="AA168" s="114" t="s">
        <v>711</v>
      </c>
      <c r="AB168" s="108">
        <v>396</v>
      </c>
      <c r="AC168" s="109" t="s">
        <v>711</v>
      </c>
      <c r="AD168" s="211" t="s">
        <v>718</v>
      </c>
      <c r="AE168" s="211" t="s">
        <v>712</v>
      </c>
      <c r="AF168" s="212">
        <f t="shared" si="9"/>
        <v>-19</v>
      </c>
      <c r="AG168" s="213">
        <f t="shared" si="10"/>
        <v>672</v>
      </c>
      <c r="AH168" s="214">
        <f t="shared" si="11"/>
        <v>-12768</v>
      </c>
      <c r="AI168" s="215" t="s">
        <v>127</v>
      </c>
    </row>
    <row r="169" spans="1:35" ht="24">
      <c r="A169" s="108">
        <v>2021</v>
      </c>
      <c r="B169" s="108">
        <v>211</v>
      </c>
      <c r="C169" s="109" t="s">
        <v>705</v>
      </c>
      <c r="D169" s="208" t="s">
        <v>719</v>
      </c>
      <c r="E169" s="109" t="s">
        <v>595</v>
      </c>
      <c r="F169" s="216" t="s">
        <v>451</v>
      </c>
      <c r="G169" s="112">
        <v>259.19</v>
      </c>
      <c r="H169" s="112">
        <v>46.74</v>
      </c>
      <c r="I169" s="107" t="s">
        <v>118</v>
      </c>
      <c r="J169" s="112">
        <f t="shared" si="8"/>
        <v>212.45</v>
      </c>
      <c r="K169" s="210" t="s">
        <v>119</v>
      </c>
      <c r="L169" s="108">
        <v>2021</v>
      </c>
      <c r="M169" s="108">
        <v>1696</v>
      </c>
      <c r="N169" s="109" t="s">
        <v>686</v>
      </c>
      <c r="O169" s="111" t="s">
        <v>120</v>
      </c>
      <c r="P169" s="109" t="s">
        <v>121</v>
      </c>
      <c r="Q169" s="109" t="s">
        <v>121</v>
      </c>
      <c r="R169" s="108">
        <v>1</v>
      </c>
      <c r="S169" s="111" t="s">
        <v>122</v>
      </c>
      <c r="T169" s="108">
        <v>1010204</v>
      </c>
      <c r="U169" s="108">
        <v>150</v>
      </c>
      <c r="V169" s="108">
        <v>1056</v>
      </c>
      <c r="W169" s="108">
        <v>99</v>
      </c>
      <c r="X169" s="113">
        <v>2021</v>
      </c>
      <c r="Y169" s="113">
        <v>73</v>
      </c>
      <c r="Z169" s="113">
        <v>0</v>
      </c>
      <c r="AA169" s="114" t="s">
        <v>703</v>
      </c>
      <c r="AB169" s="108">
        <v>395</v>
      </c>
      <c r="AC169" s="109" t="s">
        <v>646</v>
      </c>
      <c r="AD169" s="211" t="s">
        <v>690</v>
      </c>
      <c r="AE169" s="211" t="s">
        <v>646</v>
      </c>
      <c r="AF169" s="212">
        <f t="shared" si="9"/>
        <v>-17</v>
      </c>
      <c r="AG169" s="213">
        <f t="shared" si="10"/>
        <v>212.45</v>
      </c>
      <c r="AH169" s="214">
        <f t="shared" si="11"/>
        <v>-3611.6499999999996</v>
      </c>
      <c r="AI169" s="215" t="s">
        <v>127</v>
      </c>
    </row>
    <row r="170" spans="1:35" ht="108">
      <c r="A170" s="108">
        <v>2021</v>
      </c>
      <c r="B170" s="108">
        <v>212</v>
      </c>
      <c r="C170" s="109" t="s">
        <v>703</v>
      </c>
      <c r="D170" s="208" t="s">
        <v>720</v>
      </c>
      <c r="E170" s="109" t="s">
        <v>684</v>
      </c>
      <c r="F170" s="216" t="s">
        <v>682</v>
      </c>
      <c r="G170" s="112">
        <v>427</v>
      </c>
      <c r="H170" s="112">
        <v>77</v>
      </c>
      <c r="I170" s="107" t="s">
        <v>118</v>
      </c>
      <c r="J170" s="112">
        <f t="shared" si="8"/>
        <v>350</v>
      </c>
      <c r="K170" s="210" t="s">
        <v>162</v>
      </c>
      <c r="L170" s="108">
        <v>2021</v>
      </c>
      <c r="M170" s="108">
        <v>1778</v>
      </c>
      <c r="N170" s="109" t="s">
        <v>606</v>
      </c>
      <c r="O170" s="111" t="s">
        <v>349</v>
      </c>
      <c r="P170" s="109" t="s">
        <v>655</v>
      </c>
      <c r="Q170" s="109" t="s">
        <v>158</v>
      </c>
      <c r="R170" s="108">
        <v>1</v>
      </c>
      <c r="S170" s="111" t="s">
        <v>122</v>
      </c>
      <c r="T170" s="108">
        <v>1080203</v>
      </c>
      <c r="U170" s="108">
        <v>2890</v>
      </c>
      <c r="V170" s="108">
        <v>1938</v>
      </c>
      <c r="W170" s="108">
        <v>99</v>
      </c>
      <c r="X170" s="113">
        <v>2021</v>
      </c>
      <c r="Y170" s="113">
        <v>56</v>
      </c>
      <c r="Z170" s="113">
        <v>0</v>
      </c>
      <c r="AA170" s="114" t="s">
        <v>703</v>
      </c>
      <c r="AB170" s="108">
        <v>393</v>
      </c>
      <c r="AC170" s="109" t="s">
        <v>646</v>
      </c>
      <c r="AD170" s="211" t="s">
        <v>718</v>
      </c>
      <c r="AE170" s="211" t="s">
        <v>646</v>
      </c>
      <c r="AF170" s="212">
        <f t="shared" si="9"/>
        <v>-24</v>
      </c>
      <c r="AG170" s="213">
        <f t="shared" si="10"/>
        <v>350</v>
      </c>
      <c r="AH170" s="214">
        <f t="shared" si="11"/>
        <v>-8400</v>
      </c>
      <c r="AI170" s="215" t="s">
        <v>127</v>
      </c>
    </row>
    <row r="171" spans="1:35" ht="108">
      <c r="A171" s="108">
        <v>2021</v>
      </c>
      <c r="B171" s="108">
        <v>213</v>
      </c>
      <c r="C171" s="109" t="s">
        <v>703</v>
      </c>
      <c r="D171" s="208" t="s">
        <v>721</v>
      </c>
      <c r="E171" s="109" t="s">
        <v>684</v>
      </c>
      <c r="F171" s="216" t="s">
        <v>682</v>
      </c>
      <c r="G171" s="112">
        <v>96.59</v>
      </c>
      <c r="H171" s="112">
        <v>17.42</v>
      </c>
      <c r="I171" s="107" t="s">
        <v>118</v>
      </c>
      <c r="J171" s="112">
        <f t="shared" si="8"/>
        <v>79.17</v>
      </c>
      <c r="K171" s="210" t="s">
        <v>162</v>
      </c>
      <c r="L171" s="108">
        <v>2021</v>
      </c>
      <c r="M171" s="108">
        <v>1759</v>
      </c>
      <c r="N171" s="109" t="s">
        <v>625</v>
      </c>
      <c r="O171" s="111" t="s">
        <v>349</v>
      </c>
      <c r="P171" s="109" t="s">
        <v>655</v>
      </c>
      <c r="Q171" s="109" t="s">
        <v>158</v>
      </c>
      <c r="R171" s="108">
        <v>1</v>
      </c>
      <c r="S171" s="111" t="s">
        <v>122</v>
      </c>
      <c r="T171" s="108">
        <v>1080203</v>
      </c>
      <c r="U171" s="108">
        <v>2890</v>
      </c>
      <c r="V171" s="108">
        <v>1938</v>
      </c>
      <c r="W171" s="108">
        <v>99</v>
      </c>
      <c r="X171" s="113">
        <v>2021</v>
      </c>
      <c r="Y171" s="113">
        <v>56</v>
      </c>
      <c r="Z171" s="113">
        <v>0</v>
      </c>
      <c r="AA171" s="114" t="s">
        <v>703</v>
      </c>
      <c r="AB171" s="108">
        <v>393</v>
      </c>
      <c r="AC171" s="109" t="s">
        <v>646</v>
      </c>
      <c r="AD171" s="211" t="s">
        <v>718</v>
      </c>
      <c r="AE171" s="211" t="s">
        <v>646</v>
      </c>
      <c r="AF171" s="212">
        <f t="shared" si="9"/>
        <v>-24</v>
      </c>
      <c r="AG171" s="213">
        <f t="shared" si="10"/>
        <v>79.17</v>
      </c>
      <c r="AH171" s="214">
        <f t="shared" si="11"/>
        <v>-1900.08</v>
      </c>
      <c r="AI171" s="215" t="s">
        <v>127</v>
      </c>
    </row>
    <row r="172" spans="1:35" ht="72">
      <c r="A172" s="108">
        <v>2021</v>
      </c>
      <c r="B172" s="108">
        <v>214</v>
      </c>
      <c r="C172" s="109" t="s">
        <v>703</v>
      </c>
      <c r="D172" s="208" t="s">
        <v>722</v>
      </c>
      <c r="E172" s="109" t="s">
        <v>684</v>
      </c>
      <c r="F172" s="216" t="s">
        <v>469</v>
      </c>
      <c r="G172" s="112">
        <v>323.68</v>
      </c>
      <c r="H172" s="112">
        <v>58.37</v>
      </c>
      <c r="I172" s="107" t="s">
        <v>118</v>
      </c>
      <c r="J172" s="112">
        <f t="shared" si="8"/>
        <v>265.31</v>
      </c>
      <c r="K172" s="210" t="s">
        <v>221</v>
      </c>
      <c r="L172" s="108">
        <v>2021</v>
      </c>
      <c r="M172" s="108">
        <v>1841</v>
      </c>
      <c r="N172" s="109" t="s">
        <v>703</v>
      </c>
      <c r="O172" s="111" t="s">
        <v>222</v>
      </c>
      <c r="P172" s="109" t="s">
        <v>223</v>
      </c>
      <c r="Q172" s="109" t="s">
        <v>142</v>
      </c>
      <c r="R172" s="108">
        <v>2</v>
      </c>
      <c r="S172" s="111" t="s">
        <v>150</v>
      </c>
      <c r="T172" s="108">
        <v>1080102</v>
      </c>
      <c r="U172" s="108">
        <v>2770</v>
      </c>
      <c r="V172" s="108">
        <v>1937</v>
      </c>
      <c r="W172" s="108">
        <v>99</v>
      </c>
      <c r="X172" s="113">
        <v>2021</v>
      </c>
      <c r="Y172" s="113">
        <v>35</v>
      </c>
      <c r="Z172" s="113">
        <v>0</v>
      </c>
      <c r="AA172" s="114" t="s">
        <v>711</v>
      </c>
      <c r="AB172" s="108">
        <v>398</v>
      </c>
      <c r="AC172" s="109" t="s">
        <v>712</v>
      </c>
      <c r="AD172" s="211" t="s">
        <v>723</v>
      </c>
      <c r="AE172" s="211" t="s">
        <v>712</v>
      </c>
      <c r="AF172" s="212">
        <f t="shared" si="9"/>
        <v>-23</v>
      </c>
      <c r="AG172" s="213">
        <f t="shared" si="10"/>
        <v>265.31</v>
      </c>
      <c r="AH172" s="214">
        <f t="shared" si="11"/>
        <v>-6102.13</v>
      </c>
      <c r="AI172" s="215" t="s">
        <v>127</v>
      </c>
    </row>
    <row r="173" spans="1:35" ht="60">
      <c r="A173" s="108">
        <v>2021</v>
      </c>
      <c r="B173" s="108">
        <v>215</v>
      </c>
      <c r="C173" s="109" t="s">
        <v>711</v>
      </c>
      <c r="D173" s="208" t="s">
        <v>724</v>
      </c>
      <c r="E173" s="109" t="s">
        <v>705</v>
      </c>
      <c r="F173" s="216" t="s">
        <v>725</v>
      </c>
      <c r="G173" s="112">
        <v>12.96</v>
      </c>
      <c r="H173" s="112">
        <v>1.18</v>
      </c>
      <c r="I173" s="107" t="s">
        <v>118</v>
      </c>
      <c r="J173" s="112">
        <f t="shared" si="8"/>
        <v>11.780000000000001</v>
      </c>
      <c r="K173" s="210" t="s">
        <v>380</v>
      </c>
      <c r="L173" s="108">
        <v>2021</v>
      </c>
      <c r="M173" s="108">
        <v>1805</v>
      </c>
      <c r="N173" s="109" t="s">
        <v>705</v>
      </c>
      <c r="O173" s="111" t="s">
        <v>196</v>
      </c>
      <c r="P173" s="109" t="s">
        <v>197</v>
      </c>
      <c r="Q173" s="109" t="s">
        <v>197</v>
      </c>
      <c r="R173" s="108">
        <v>1</v>
      </c>
      <c r="S173" s="111" t="s">
        <v>122</v>
      </c>
      <c r="T173" s="108">
        <v>1010203</v>
      </c>
      <c r="U173" s="108">
        <v>140</v>
      </c>
      <c r="V173" s="108">
        <v>1050</v>
      </c>
      <c r="W173" s="108">
        <v>10</v>
      </c>
      <c r="X173" s="113">
        <v>2021</v>
      </c>
      <c r="Y173" s="113">
        <v>34</v>
      </c>
      <c r="Z173" s="113">
        <v>0</v>
      </c>
      <c r="AA173" s="114" t="s">
        <v>647</v>
      </c>
      <c r="AB173" s="108">
        <v>400</v>
      </c>
      <c r="AC173" s="109" t="s">
        <v>652</v>
      </c>
      <c r="AD173" s="211" t="s">
        <v>723</v>
      </c>
      <c r="AE173" s="211" t="s">
        <v>658</v>
      </c>
      <c r="AF173" s="212">
        <f t="shared" si="9"/>
        <v>-21</v>
      </c>
      <c r="AG173" s="213">
        <f t="shared" si="10"/>
        <v>11.780000000000001</v>
      </c>
      <c r="AH173" s="214">
        <f t="shared" si="11"/>
        <v>-247.38000000000002</v>
      </c>
      <c r="AI173" s="215" t="s">
        <v>127</v>
      </c>
    </row>
    <row r="174" spans="1:35" ht="60">
      <c r="A174" s="108">
        <v>2021</v>
      </c>
      <c r="B174" s="108">
        <v>216</v>
      </c>
      <c r="C174" s="109" t="s">
        <v>711</v>
      </c>
      <c r="D174" s="208" t="s">
        <v>726</v>
      </c>
      <c r="E174" s="109" t="s">
        <v>705</v>
      </c>
      <c r="F174" s="216" t="s">
        <v>727</v>
      </c>
      <c r="G174" s="112">
        <v>24.41</v>
      </c>
      <c r="H174" s="112">
        <v>2.22</v>
      </c>
      <c r="I174" s="107" t="s">
        <v>118</v>
      </c>
      <c r="J174" s="112">
        <f t="shared" si="8"/>
        <v>22.19</v>
      </c>
      <c r="K174" s="210" t="s">
        <v>380</v>
      </c>
      <c r="L174" s="108">
        <v>2021</v>
      </c>
      <c r="M174" s="108">
        <v>1808</v>
      </c>
      <c r="N174" s="109" t="s">
        <v>705</v>
      </c>
      <c r="O174" s="111" t="s">
        <v>196</v>
      </c>
      <c r="P174" s="109" t="s">
        <v>197</v>
      </c>
      <c r="Q174" s="109" t="s">
        <v>197</v>
      </c>
      <c r="R174" s="108">
        <v>1</v>
      </c>
      <c r="S174" s="111" t="s">
        <v>122</v>
      </c>
      <c r="T174" s="108">
        <v>1010203</v>
      </c>
      <c r="U174" s="108">
        <v>140</v>
      </c>
      <c r="V174" s="108">
        <v>1050</v>
      </c>
      <c r="W174" s="108">
        <v>10</v>
      </c>
      <c r="X174" s="113">
        <v>2021</v>
      </c>
      <c r="Y174" s="113">
        <v>34</v>
      </c>
      <c r="Z174" s="113">
        <v>0</v>
      </c>
      <c r="AA174" s="114" t="s">
        <v>647</v>
      </c>
      <c r="AB174" s="108">
        <v>400</v>
      </c>
      <c r="AC174" s="109" t="s">
        <v>652</v>
      </c>
      <c r="AD174" s="211" t="s">
        <v>723</v>
      </c>
      <c r="AE174" s="211" t="s">
        <v>658</v>
      </c>
      <c r="AF174" s="212">
        <f t="shared" si="9"/>
        <v>-21</v>
      </c>
      <c r="AG174" s="213">
        <f t="shared" si="10"/>
        <v>22.19</v>
      </c>
      <c r="AH174" s="214">
        <f t="shared" si="11"/>
        <v>-465.99</v>
      </c>
      <c r="AI174" s="215" t="s">
        <v>127</v>
      </c>
    </row>
    <row r="175" spans="1:35" ht="60">
      <c r="A175" s="108">
        <v>2021</v>
      </c>
      <c r="B175" s="108">
        <v>217</v>
      </c>
      <c r="C175" s="109" t="s">
        <v>711</v>
      </c>
      <c r="D175" s="208" t="s">
        <v>728</v>
      </c>
      <c r="E175" s="109" t="s">
        <v>705</v>
      </c>
      <c r="F175" s="216" t="s">
        <v>727</v>
      </c>
      <c r="G175" s="112">
        <v>93.08</v>
      </c>
      <c r="H175" s="112">
        <v>8.46</v>
      </c>
      <c r="I175" s="107" t="s">
        <v>118</v>
      </c>
      <c r="J175" s="112">
        <f t="shared" si="8"/>
        <v>84.62</v>
      </c>
      <c r="K175" s="210" t="s">
        <v>380</v>
      </c>
      <c r="L175" s="108">
        <v>2021</v>
      </c>
      <c r="M175" s="108">
        <v>1807</v>
      </c>
      <c r="N175" s="109" t="s">
        <v>705</v>
      </c>
      <c r="O175" s="111" t="s">
        <v>196</v>
      </c>
      <c r="P175" s="109" t="s">
        <v>197</v>
      </c>
      <c r="Q175" s="109" t="s">
        <v>197</v>
      </c>
      <c r="R175" s="108">
        <v>1</v>
      </c>
      <c r="S175" s="111" t="s">
        <v>122</v>
      </c>
      <c r="T175" s="108">
        <v>1010203</v>
      </c>
      <c r="U175" s="108">
        <v>140</v>
      </c>
      <c r="V175" s="108">
        <v>1050</v>
      </c>
      <c r="W175" s="108">
        <v>10</v>
      </c>
      <c r="X175" s="113">
        <v>2021</v>
      </c>
      <c r="Y175" s="113">
        <v>34</v>
      </c>
      <c r="Z175" s="113">
        <v>0</v>
      </c>
      <c r="AA175" s="114" t="s">
        <v>647</v>
      </c>
      <c r="AB175" s="108">
        <v>400</v>
      </c>
      <c r="AC175" s="109" t="s">
        <v>652</v>
      </c>
      <c r="AD175" s="211" t="s">
        <v>723</v>
      </c>
      <c r="AE175" s="211" t="s">
        <v>658</v>
      </c>
      <c r="AF175" s="212">
        <f t="shared" si="9"/>
        <v>-21</v>
      </c>
      <c r="AG175" s="213">
        <f t="shared" si="10"/>
        <v>84.62</v>
      </c>
      <c r="AH175" s="214">
        <f t="shared" si="11"/>
        <v>-1777.02</v>
      </c>
      <c r="AI175" s="215" t="s">
        <v>127</v>
      </c>
    </row>
    <row r="176" spans="1:35" ht="60">
      <c r="A176" s="108">
        <v>2021</v>
      </c>
      <c r="B176" s="108">
        <v>218</v>
      </c>
      <c r="C176" s="109" t="s">
        <v>711</v>
      </c>
      <c r="D176" s="208" t="s">
        <v>729</v>
      </c>
      <c r="E176" s="109" t="s">
        <v>705</v>
      </c>
      <c r="F176" s="216" t="s">
        <v>725</v>
      </c>
      <c r="G176" s="112">
        <v>20.17</v>
      </c>
      <c r="H176" s="112">
        <v>1.83</v>
      </c>
      <c r="I176" s="107" t="s">
        <v>118</v>
      </c>
      <c r="J176" s="112">
        <f t="shared" si="8"/>
        <v>18.340000000000003</v>
      </c>
      <c r="K176" s="210" t="s">
        <v>380</v>
      </c>
      <c r="L176" s="108">
        <v>2021</v>
      </c>
      <c r="M176" s="108">
        <v>1806</v>
      </c>
      <c r="N176" s="109" t="s">
        <v>705</v>
      </c>
      <c r="O176" s="111" t="s">
        <v>196</v>
      </c>
      <c r="P176" s="109" t="s">
        <v>197</v>
      </c>
      <c r="Q176" s="109" t="s">
        <v>197</v>
      </c>
      <c r="R176" s="108">
        <v>1</v>
      </c>
      <c r="S176" s="111" t="s">
        <v>122</v>
      </c>
      <c r="T176" s="108">
        <v>1010203</v>
      </c>
      <c r="U176" s="108">
        <v>140</v>
      </c>
      <c r="V176" s="108">
        <v>1050</v>
      </c>
      <c r="W176" s="108">
        <v>10</v>
      </c>
      <c r="X176" s="113">
        <v>2021</v>
      </c>
      <c r="Y176" s="113">
        <v>34</v>
      </c>
      <c r="Z176" s="113">
        <v>0</v>
      </c>
      <c r="AA176" s="114" t="s">
        <v>647</v>
      </c>
      <c r="AB176" s="108">
        <v>400</v>
      </c>
      <c r="AC176" s="109" t="s">
        <v>652</v>
      </c>
      <c r="AD176" s="211" t="s">
        <v>723</v>
      </c>
      <c r="AE176" s="211" t="s">
        <v>658</v>
      </c>
      <c r="AF176" s="212">
        <f t="shared" si="9"/>
        <v>-21</v>
      </c>
      <c r="AG176" s="213">
        <f t="shared" si="10"/>
        <v>18.340000000000003</v>
      </c>
      <c r="AH176" s="214">
        <f t="shared" si="11"/>
        <v>-385.1400000000001</v>
      </c>
      <c r="AI176" s="215" t="s">
        <v>127</v>
      </c>
    </row>
    <row r="177" spans="1:35" ht="72">
      <c r="A177" s="108">
        <v>2021</v>
      </c>
      <c r="B177" s="108">
        <v>219</v>
      </c>
      <c r="C177" s="109" t="s">
        <v>711</v>
      </c>
      <c r="D177" s="208" t="s">
        <v>730</v>
      </c>
      <c r="E177" s="109" t="s">
        <v>705</v>
      </c>
      <c r="F177" s="216" t="s">
        <v>731</v>
      </c>
      <c r="G177" s="112">
        <v>4320.45</v>
      </c>
      <c r="H177" s="112">
        <v>779.1</v>
      </c>
      <c r="I177" s="107" t="s">
        <v>118</v>
      </c>
      <c r="J177" s="112">
        <f t="shared" si="8"/>
        <v>3541.35</v>
      </c>
      <c r="K177" s="210" t="s">
        <v>732</v>
      </c>
      <c r="L177" s="108">
        <v>2021</v>
      </c>
      <c r="M177" s="108">
        <v>1842</v>
      </c>
      <c r="N177" s="109" t="s">
        <v>703</v>
      </c>
      <c r="O177" s="111" t="s">
        <v>639</v>
      </c>
      <c r="P177" s="109" t="s">
        <v>640</v>
      </c>
      <c r="Q177" s="109" t="s">
        <v>640</v>
      </c>
      <c r="R177" s="108">
        <v>2</v>
      </c>
      <c r="S177" s="111" t="s">
        <v>150</v>
      </c>
      <c r="T177" s="108">
        <v>2010501</v>
      </c>
      <c r="U177" s="108">
        <v>6130</v>
      </c>
      <c r="V177" s="108">
        <v>3001</v>
      </c>
      <c r="W177" s="108">
        <v>99</v>
      </c>
      <c r="X177" s="113">
        <v>2021</v>
      </c>
      <c r="Y177" s="113">
        <v>97</v>
      </c>
      <c r="Z177" s="113">
        <v>0</v>
      </c>
      <c r="AA177" s="114" t="s">
        <v>711</v>
      </c>
      <c r="AB177" s="108">
        <v>397</v>
      </c>
      <c r="AC177" s="109" t="s">
        <v>647</v>
      </c>
      <c r="AD177" s="211" t="s">
        <v>723</v>
      </c>
      <c r="AE177" s="211" t="s">
        <v>712</v>
      </c>
      <c r="AF177" s="212">
        <f t="shared" si="9"/>
        <v>-23</v>
      </c>
      <c r="AG177" s="213">
        <f t="shared" si="10"/>
        <v>3541.35</v>
      </c>
      <c r="AH177" s="214">
        <f t="shared" si="11"/>
        <v>-81451.05</v>
      </c>
      <c r="AI177" s="215" t="s">
        <v>127</v>
      </c>
    </row>
    <row r="178" spans="1:35" ht="108">
      <c r="A178" s="108">
        <v>2021</v>
      </c>
      <c r="B178" s="108">
        <v>220</v>
      </c>
      <c r="C178" s="109" t="s">
        <v>711</v>
      </c>
      <c r="D178" s="208" t="s">
        <v>733</v>
      </c>
      <c r="E178" s="109" t="s">
        <v>705</v>
      </c>
      <c r="F178" s="216" t="s">
        <v>734</v>
      </c>
      <c r="G178" s="112">
        <v>280.6</v>
      </c>
      <c r="H178" s="112">
        <v>50.6</v>
      </c>
      <c r="I178" s="107" t="s">
        <v>118</v>
      </c>
      <c r="J178" s="112">
        <f t="shared" si="8"/>
        <v>230.00000000000003</v>
      </c>
      <c r="K178" s="210" t="s">
        <v>735</v>
      </c>
      <c r="L178" s="108">
        <v>2021</v>
      </c>
      <c r="M178" s="108">
        <v>1871</v>
      </c>
      <c r="N178" s="109" t="s">
        <v>646</v>
      </c>
      <c r="O178" s="111" t="s">
        <v>736</v>
      </c>
      <c r="P178" s="109" t="s">
        <v>737</v>
      </c>
      <c r="Q178" s="109" t="s">
        <v>737</v>
      </c>
      <c r="R178" s="108">
        <v>2</v>
      </c>
      <c r="S178" s="111" t="s">
        <v>150</v>
      </c>
      <c r="T178" s="108">
        <v>1010503</v>
      </c>
      <c r="U178" s="108">
        <v>470</v>
      </c>
      <c r="V178" s="108">
        <v>1156</v>
      </c>
      <c r="W178" s="108">
        <v>99</v>
      </c>
      <c r="X178" s="113">
        <v>2021</v>
      </c>
      <c r="Y178" s="113">
        <v>107</v>
      </c>
      <c r="Z178" s="113">
        <v>0</v>
      </c>
      <c r="AA178" s="114" t="s">
        <v>711</v>
      </c>
      <c r="AB178" s="108">
        <v>401</v>
      </c>
      <c r="AC178" s="109" t="s">
        <v>658</v>
      </c>
      <c r="AD178" s="211" t="s">
        <v>738</v>
      </c>
      <c r="AE178" s="211" t="s">
        <v>658</v>
      </c>
      <c r="AF178" s="212">
        <f t="shared" si="9"/>
        <v>-22</v>
      </c>
      <c r="AG178" s="213">
        <f t="shared" si="10"/>
        <v>230.00000000000003</v>
      </c>
      <c r="AH178" s="214">
        <f t="shared" si="11"/>
        <v>-5060.000000000001</v>
      </c>
      <c r="AI178" s="215" t="s">
        <v>127</v>
      </c>
    </row>
    <row r="179" spans="1:35" ht="36">
      <c r="A179" s="108">
        <v>2021</v>
      </c>
      <c r="B179" s="108">
        <v>221</v>
      </c>
      <c r="C179" s="109" t="s">
        <v>658</v>
      </c>
      <c r="D179" s="208" t="s">
        <v>739</v>
      </c>
      <c r="E179" s="109" t="s">
        <v>684</v>
      </c>
      <c r="F179" s="216" t="s">
        <v>740</v>
      </c>
      <c r="G179" s="112">
        <v>751.5</v>
      </c>
      <c r="H179" s="112">
        <v>135.52</v>
      </c>
      <c r="I179" s="107" t="s">
        <v>118</v>
      </c>
      <c r="J179" s="112">
        <f t="shared" si="8"/>
        <v>615.98</v>
      </c>
      <c r="K179" s="210" t="s">
        <v>279</v>
      </c>
      <c r="L179" s="108">
        <v>2021</v>
      </c>
      <c r="M179" s="108">
        <v>1908</v>
      </c>
      <c r="N179" s="109" t="s">
        <v>647</v>
      </c>
      <c r="O179" s="111" t="s">
        <v>280</v>
      </c>
      <c r="P179" s="109" t="s">
        <v>281</v>
      </c>
      <c r="Q179" s="109" t="s">
        <v>281</v>
      </c>
      <c r="R179" s="108">
        <v>1</v>
      </c>
      <c r="S179" s="111" t="s">
        <v>122</v>
      </c>
      <c r="T179" s="108">
        <v>1010203</v>
      </c>
      <c r="U179" s="108">
        <v>140</v>
      </c>
      <c r="V179" s="108">
        <v>1050</v>
      </c>
      <c r="W179" s="108">
        <v>9</v>
      </c>
      <c r="X179" s="113">
        <v>2021</v>
      </c>
      <c r="Y179" s="113">
        <v>48</v>
      </c>
      <c r="Z179" s="113">
        <v>0</v>
      </c>
      <c r="AA179" s="114" t="s">
        <v>741</v>
      </c>
      <c r="AB179" s="108">
        <v>421</v>
      </c>
      <c r="AC179" s="109" t="s">
        <v>742</v>
      </c>
      <c r="AD179" s="211" t="s">
        <v>743</v>
      </c>
      <c r="AE179" s="211" t="s">
        <v>742</v>
      </c>
      <c r="AF179" s="212">
        <f t="shared" si="9"/>
        <v>-19</v>
      </c>
      <c r="AG179" s="213">
        <f t="shared" si="10"/>
        <v>615.98</v>
      </c>
      <c r="AH179" s="214">
        <f t="shared" si="11"/>
        <v>-11703.62</v>
      </c>
      <c r="AI179" s="215" t="s">
        <v>127</v>
      </c>
    </row>
    <row r="180" spans="1:35" ht="156">
      <c r="A180" s="108">
        <v>2021</v>
      </c>
      <c r="B180" s="108">
        <v>222</v>
      </c>
      <c r="C180" s="109" t="s">
        <v>658</v>
      </c>
      <c r="D180" s="208" t="s">
        <v>744</v>
      </c>
      <c r="E180" s="109" t="s">
        <v>711</v>
      </c>
      <c r="F180" s="216" t="s">
        <v>745</v>
      </c>
      <c r="G180" s="112">
        <v>1647</v>
      </c>
      <c r="H180" s="112">
        <v>297</v>
      </c>
      <c r="I180" s="107" t="s">
        <v>118</v>
      </c>
      <c r="J180" s="112">
        <f t="shared" si="8"/>
        <v>1350</v>
      </c>
      <c r="K180" s="210" t="s">
        <v>693</v>
      </c>
      <c r="L180" s="108">
        <v>2021</v>
      </c>
      <c r="M180" s="108">
        <v>1913</v>
      </c>
      <c r="N180" s="109" t="s">
        <v>712</v>
      </c>
      <c r="O180" s="111" t="s">
        <v>375</v>
      </c>
      <c r="P180" s="109" t="s">
        <v>376</v>
      </c>
      <c r="Q180" s="109" t="s">
        <v>142</v>
      </c>
      <c r="R180" s="108">
        <v>1</v>
      </c>
      <c r="S180" s="111" t="s">
        <v>122</v>
      </c>
      <c r="T180" s="108">
        <v>1010203</v>
      </c>
      <c r="U180" s="108">
        <v>140</v>
      </c>
      <c r="V180" s="108">
        <v>1050</v>
      </c>
      <c r="W180" s="108">
        <v>9</v>
      </c>
      <c r="X180" s="113">
        <v>2021</v>
      </c>
      <c r="Y180" s="113">
        <v>224</v>
      </c>
      <c r="Z180" s="113">
        <v>0</v>
      </c>
      <c r="AA180" s="114" t="s">
        <v>741</v>
      </c>
      <c r="AB180" s="108">
        <v>422</v>
      </c>
      <c r="AC180" s="109" t="s">
        <v>742</v>
      </c>
      <c r="AD180" s="211" t="s">
        <v>746</v>
      </c>
      <c r="AE180" s="211" t="s">
        <v>742</v>
      </c>
      <c r="AF180" s="212">
        <f t="shared" si="9"/>
        <v>-20</v>
      </c>
      <c r="AG180" s="213">
        <f t="shared" si="10"/>
        <v>1350</v>
      </c>
      <c r="AH180" s="214">
        <f t="shared" si="11"/>
        <v>-27000</v>
      </c>
      <c r="AI180" s="215" t="s">
        <v>127</v>
      </c>
    </row>
    <row r="181" spans="1:35" ht="24">
      <c r="A181" s="108">
        <v>2021</v>
      </c>
      <c r="B181" s="108">
        <v>223</v>
      </c>
      <c r="C181" s="109" t="s">
        <v>661</v>
      </c>
      <c r="D181" s="208" t="s">
        <v>747</v>
      </c>
      <c r="E181" s="109" t="s">
        <v>658</v>
      </c>
      <c r="F181" s="216" t="s">
        <v>255</v>
      </c>
      <c r="G181" s="112">
        <v>536.02</v>
      </c>
      <c r="H181" s="112">
        <v>96.66</v>
      </c>
      <c r="I181" s="107" t="s">
        <v>118</v>
      </c>
      <c r="J181" s="112">
        <f t="shared" si="8"/>
        <v>439.36</v>
      </c>
      <c r="K181" s="210" t="s">
        <v>247</v>
      </c>
      <c r="L181" s="108">
        <v>2021</v>
      </c>
      <c r="M181" s="108">
        <v>1984</v>
      </c>
      <c r="N181" s="109" t="s">
        <v>669</v>
      </c>
      <c r="O181" s="111" t="s">
        <v>241</v>
      </c>
      <c r="P181" s="109" t="s">
        <v>242</v>
      </c>
      <c r="Q181" s="109" t="s">
        <v>242</v>
      </c>
      <c r="R181" s="108">
        <v>1</v>
      </c>
      <c r="S181" s="111" t="s">
        <v>122</v>
      </c>
      <c r="T181" s="108">
        <v>1010203</v>
      </c>
      <c r="U181" s="108">
        <v>140</v>
      </c>
      <c r="V181" s="108">
        <v>1050</v>
      </c>
      <c r="W181" s="108">
        <v>2</v>
      </c>
      <c r="X181" s="113">
        <v>2021</v>
      </c>
      <c r="Y181" s="113">
        <v>188</v>
      </c>
      <c r="Z181" s="113">
        <v>0</v>
      </c>
      <c r="AA181" s="114" t="s">
        <v>661</v>
      </c>
      <c r="AB181" s="108">
        <v>423</v>
      </c>
      <c r="AC181" s="109" t="s">
        <v>742</v>
      </c>
      <c r="AD181" s="211" t="s">
        <v>748</v>
      </c>
      <c r="AE181" s="211" t="s">
        <v>742</v>
      </c>
      <c r="AF181" s="212">
        <f t="shared" si="9"/>
        <v>-25</v>
      </c>
      <c r="AG181" s="213">
        <f t="shared" si="10"/>
        <v>439.36</v>
      </c>
      <c r="AH181" s="214">
        <f t="shared" si="11"/>
        <v>-10984</v>
      </c>
      <c r="AI181" s="215" t="s">
        <v>127</v>
      </c>
    </row>
    <row r="182" spans="1:35" ht="24">
      <c r="A182" s="108">
        <v>2021</v>
      </c>
      <c r="B182" s="108">
        <v>224</v>
      </c>
      <c r="C182" s="109" t="s">
        <v>661</v>
      </c>
      <c r="D182" s="208" t="s">
        <v>749</v>
      </c>
      <c r="E182" s="109" t="s">
        <v>658</v>
      </c>
      <c r="F182" s="216" t="s">
        <v>253</v>
      </c>
      <c r="G182" s="112">
        <v>1670.28</v>
      </c>
      <c r="H182" s="112">
        <v>301.2</v>
      </c>
      <c r="I182" s="107" t="s">
        <v>118</v>
      </c>
      <c r="J182" s="112">
        <f t="shared" si="8"/>
        <v>1369.08</v>
      </c>
      <c r="K182" s="210" t="s">
        <v>247</v>
      </c>
      <c r="L182" s="108">
        <v>2021</v>
      </c>
      <c r="M182" s="108">
        <v>1983</v>
      </c>
      <c r="N182" s="109" t="s">
        <v>669</v>
      </c>
      <c r="O182" s="111" t="s">
        <v>241</v>
      </c>
      <c r="P182" s="109" t="s">
        <v>242</v>
      </c>
      <c r="Q182" s="109" t="s">
        <v>242</v>
      </c>
      <c r="R182" s="108">
        <v>1</v>
      </c>
      <c r="S182" s="111" t="s">
        <v>122</v>
      </c>
      <c r="T182" s="108">
        <v>1080203</v>
      </c>
      <c r="U182" s="108">
        <v>2890</v>
      </c>
      <c r="V182" s="108">
        <v>1938</v>
      </c>
      <c r="W182" s="108">
        <v>99</v>
      </c>
      <c r="X182" s="113">
        <v>2021</v>
      </c>
      <c r="Y182" s="113">
        <v>187</v>
      </c>
      <c r="Z182" s="113">
        <v>0</v>
      </c>
      <c r="AA182" s="114" t="s">
        <v>661</v>
      </c>
      <c r="AB182" s="108">
        <v>424</v>
      </c>
      <c r="AC182" s="109" t="s">
        <v>742</v>
      </c>
      <c r="AD182" s="211" t="s">
        <v>748</v>
      </c>
      <c r="AE182" s="211" t="s">
        <v>742</v>
      </c>
      <c r="AF182" s="212">
        <f t="shared" si="9"/>
        <v>-25</v>
      </c>
      <c r="AG182" s="213">
        <f t="shared" si="10"/>
        <v>1369.08</v>
      </c>
      <c r="AH182" s="214">
        <f t="shared" si="11"/>
        <v>-34227</v>
      </c>
      <c r="AI182" s="215" t="s">
        <v>127</v>
      </c>
    </row>
    <row r="183" spans="1:35" ht="24">
      <c r="A183" s="108">
        <v>2021</v>
      </c>
      <c r="B183" s="108">
        <v>225</v>
      </c>
      <c r="C183" s="109" t="s">
        <v>661</v>
      </c>
      <c r="D183" s="208" t="s">
        <v>750</v>
      </c>
      <c r="E183" s="109" t="s">
        <v>658</v>
      </c>
      <c r="F183" s="216" t="s">
        <v>251</v>
      </c>
      <c r="G183" s="112">
        <v>100.71</v>
      </c>
      <c r="H183" s="112">
        <v>18.16</v>
      </c>
      <c r="I183" s="107" t="s">
        <v>118</v>
      </c>
      <c r="J183" s="112">
        <f t="shared" si="8"/>
        <v>82.55</v>
      </c>
      <c r="K183" s="210" t="s">
        <v>247</v>
      </c>
      <c r="L183" s="108">
        <v>2021</v>
      </c>
      <c r="M183" s="108">
        <v>1981</v>
      </c>
      <c r="N183" s="109" t="s">
        <v>669</v>
      </c>
      <c r="O183" s="111" t="s">
        <v>241</v>
      </c>
      <c r="P183" s="109" t="s">
        <v>242</v>
      </c>
      <c r="Q183" s="109" t="s">
        <v>242</v>
      </c>
      <c r="R183" s="108">
        <v>1</v>
      </c>
      <c r="S183" s="111" t="s">
        <v>122</v>
      </c>
      <c r="T183" s="108">
        <v>1010203</v>
      </c>
      <c r="U183" s="108">
        <v>140</v>
      </c>
      <c r="V183" s="108">
        <v>1050</v>
      </c>
      <c r="W183" s="108">
        <v>2</v>
      </c>
      <c r="X183" s="113">
        <v>2021</v>
      </c>
      <c r="Y183" s="113">
        <v>188</v>
      </c>
      <c r="Z183" s="113">
        <v>0</v>
      </c>
      <c r="AA183" s="114" t="s">
        <v>661</v>
      </c>
      <c r="AB183" s="108">
        <v>423</v>
      </c>
      <c r="AC183" s="109" t="s">
        <v>742</v>
      </c>
      <c r="AD183" s="211" t="s">
        <v>748</v>
      </c>
      <c r="AE183" s="211" t="s">
        <v>742</v>
      </c>
      <c r="AF183" s="212">
        <f t="shared" si="9"/>
        <v>-25</v>
      </c>
      <c r="AG183" s="213">
        <f t="shared" si="10"/>
        <v>82.55</v>
      </c>
      <c r="AH183" s="214">
        <f t="shared" si="11"/>
        <v>-2063.75</v>
      </c>
      <c r="AI183" s="215" t="s">
        <v>127</v>
      </c>
    </row>
    <row r="184" spans="1:35" ht="24">
      <c r="A184" s="108">
        <v>2021</v>
      </c>
      <c r="B184" s="108">
        <v>226</v>
      </c>
      <c r="C184" s="109" t="s">
        <v>661</v>
      </c>
      <c r="D184" s="208" t="s">
        <v>751</v>
      </c>
      <c r="E184" s="109" t="s">
        <v>658</v>
      </c>
      <c r="F184" s="216" t="s">
        <v>257</v>
      </c>
      <c r="G184" s="112">
        <v>778.36</v>
      </c>
      <c r="H184" s="112">
        <v>140.36</v>
      </c>
      <c r="I184" s="107" t="s">
        <v>118</v>
      </c>
      <c r="J184" s="112">
        <f t="shared" si="8"/>
        <v>638</v>
      </c>
      <c r="K184" s="210" t="s">
        <v>247</v>
      </c>
      <c r="L184" s="108">
        <v>2021</v>
      </c>
      <c r="M184" s="108">
        <v>1982</v>
      </c>
      <c r="N184" s="109" t="s">
        <v>669</v>
      </c>
      <c r="O184" s="111" t="s">
        <v>241</v>
      </c>
      <c r="P184" s="109" t="s">
        <v>242</v>
      </c>
      <c r="Q184" s="109" t="s">
        <v>242</v>
      </c>
      <c r="R184" s="108">
        <v>1</v>
      </c>
      <c r="S184" s="111" t="s">
        <v>122</v>
      </c>
      <c r="T184" s="108">
        <v>1080203</v>
      </c>
      <c r="U184" s="108">
        <v>2890</v>
      </c>
      <c r="V184" s="108">
        <v>1938</v>
      </c>
      <c r="W184" s="108">
        <v>99</v>
      </c>
      <c r="X184" s="113">
        <v>2021</v>
      </c>
      <c r="Y184" s="113">
        <v>187</v>
      </c>
      <c r="Z184" s="113">
        <v>0</v>
      </c>
      <c r="AA184" s="114" t="s">
        <v>661</v>
      </c>
      <c r="AB184" s="108">
        <v>424</v>
      </c>
      <c r="AC184" s="109" t="s">
        <v>742</v>
      </c>
      <c r="AD184" s="211" t="s">
        <v>748</v>
      </c>
      <c r="AE184" s="211" t="s">
        <v>742</v>
      </c>
      <c r="AF184" s="212">
        <f t="shared" si="9"/>
        <v>-25</v>
      </c>
      <c r="AG184" s="213">
        <f t="shared" si="10"/>
        <v>638</v>
      </c>
      <c r="AH184" s="214">
        <f t="shared" si="11"/>
        <v>-15950</v>
      </c>
      <c r="AI184" s="215" t="s">
        <v>127</v>
      </c>
    </row>
    <row r="185" spans="1:35" ht="15">
      <c r="A185" s="108">
        <v>2021</v>
      </c>
      <c r="B185" s="108">
        <v>227</v>
      </c>
      <c r="C185" s="109" t="s">
        <v>752</v>
      </c>
      <c r="D185" s="208" t="s">
        <v>753</v>
      </c>
      <c r="E185" s="109" t="s">
        <v>742</v>
      </c>
      <c r="F185" s="216" t="s">
        <v>448</v>
      </c>
      <c r="G185" s="112">
        <v>19.78</v>
      </c>
      <c r="H185" s="112">
        <v>0</v>
      </c>
      <c r="I185" s="107" t="s">
        <v>127</v>
      </c>
      <c r="J185" s="112">
        <f t="shared" si="8"/>
        <v>19.78</v>
      </c>
      <c r="K185" s="210" t="s">
        <v>504</v>
      </c>
      <c r="L185" s="108">
        <v>2021</v>
      </c>
      <c r="M185" s="108">
        <v>2022</v>
      </c>
      <c r="N185" s="109" t="s">
        <v>752</v>
      </c>
      <c r="O185" s="111" t="s">
        <v>311</v>
      </c>
      <c r="P185" s="109" t="s">
        <v>312</v>
      </c>
      <c r="Q185" s="109" t="s">
        <v>313</v>
      </c>
      <c r="R185" s="108">
        <v>1</v>
      </c>
      <c r="S185" s="111" t="s">
        <v>122</v>
      </c>
      <c r="T185" s="108">
        <v>1010203</v>
      </c>
      <c r="U185" s="108">
        <v>140</v>
      </c>
      <c r="V185" s="108">
        <v>1050</v>
      </c>
      <c r="W185" s="108">
        <v>5</v>
      </c>
      <c r="X185" s="113">
        <v>2021</v>
      </c>
      <c r="Y185" s="113">
        <v>19</v>
      </c>
      <c r="Z185" s="113">
        <v>0</v>
      </c>
      <c r="AA185" s="114" t="s">
        <v>752</v>
      </c>
      <c r="AB185" s="108">
        <v>425</v>
      </c>
      <c r="AC185" s="109" t="s">
        <v>754</v>
      </c>
      <c r="AD185" s="211" t="s">
        <v>755</v>
      </c>
      <c r="AE185" s="211" t="s">
        <v>704</v>
      </c>
      <c r="AF185" s="212">
        <f t="shared" si="9"/>
        <v>-20</v>
      </c>
      <c r="AG185" s="213">
        <f t="shared" si="10"/>
        <v>19.78</v>
      </c>
      <c r="AH185" s="214">
        <f t="shared" si="11"/>
        <v>-395.6</v>
      </c>
      <c r="AI185" s="215" t="s">
        <v>127</v>
      </c>
    </row>
    <row r="186" spans="1:35" ht="36">
      <c r="A186" s="108">
        <v>2021</v>
      </c>
      <c r="B186" s="108">
        <v>228</v>
      </c>
      <c r="C186" s="109" t="s">
        <v>756</v>
      </c>
      <c r="D186" s="208" t="s">
        <v>757</v>
      </c>
      <c r="E186" s="109" t="s">
        <v>758</v>
      </c>
      <c r="F186" s="216" t="s">
        <v>759</v>
      </c>
      <c r="G186" s="112">
        <v>2928</v>
      </c>
      <c r="H186" s="112">
        <v>528</v>
      </c>
      <c r="I186" s="107" t="s">
        <v>118</v>
      </c>
      <c r="J186" s="112">
        <f t="shared" si="8"/>
        <v>2400</v>
      </c>
      <c r="K186" s="210" t="s">
        <v>142</v>
      </c>
      <c r="L186" s="108">
        <v>2021</v>
      </c>
      <c r="M186" s="108">
        <v>2048</v>
      </c>
      <c r="N186" s="109" t="s">
        <v>758</v>
      </c>
      <c r="O186" s="111" t="s">
        <v>234</v>
      </c>
      <c r="P186" s="109" t="s">
        <v>235</v>
      </c>
      <c r="Q186" s="109" t="s">
        <v>236</v>
      </c>
      <c r="R186" s="108">
        <v>2</v>
      </c>
      <c r="S186" s="111" t="s">
        <v>150</v>
      </c>
      <c r="T186" s="108">
        <v>2010501</v>
      </c>
      <c r="U186" s="108">
        <v>6130</v>
      </c>
      <c r="V186" s="108">
        <v>3001</v>
      </c>
      <c r="W186" s="108">
        <v>99</v>
      </c>
      <c r="X186" s="113">
        <v>2019</v>
      </c>
      <c r="Y186" s="113">
        <v>60</v>
      </c>
      <c r="Z186" s="113">
        <v>1</v>
      </c>
      <c r="AA186" s="114" t="s">
        <v>756</v>
      </c>
      <c r="AB186" s="108">
        <v>428</v>
      </c>
      <c r="AC186" s="109" t="s">
        <v>704</v>
      </c>
      <c r="AD186" s="211" t="s">
        <v>760</v>
      </c>
      <c r="AE186" s="211" t="s">
        <v>704</v>
      </c>
      <c r="AF186" s="212">
        <f t="shared" si="9"/>
        <v>-23</v>
      </c>
      <c r="AG186" s="213">
        <f t="shared" si="10"/>
        <v>2400</v>
      </c>
      <c r="AH186" s="214">
        <f t="shared" si="11"/>
        <v>-55200</v>
      </c>
      <c r="AI186" s="215" t="s">
        <v>127</v>
      </c>
    </row>
    <row r="187" spans="1:35" ht="72">
      <c r="A187" s="108">
        <v>2021</v>
      </c>
      <c r="B187" s="108">
        <v>229</v>
      </c>
      <c r="C187" s="109" t="s">
        <v>756</v>
      </c>
      <c r="D187" s="208" t="s">
        <v>761</v>
      </c>
      <c r="E187" s="109" t="s">
        <v>705</v>
      </c>
      <c r="F187" s="216" t="s">
        <v>762</v>
      </c>
      <c r="G187" s="112">
        <v>1769</v>
      </c>
      <c r="H187" s="112">
        <v>319</v>
      </c>
      <c r="I187" s="107" t="s">
        <v>118</v>
      </c>
      <c r="J187" s="112">
        <f t="shared" si="8"/>
        <v>1450</v>
      </c>
      <c r="K187" s="210" t="s">
        <v>763</v>
      </c>
      <c r="L187" s="108">
        <v>2021</v>
      </c>
      <c r="M187" s="108">
        <v>1947</v>
      </c>
      <c r="N187" s="109" t="s">
        <v>652</v>
      </c>
      <c r="O187" s="111" t="s">
        <v>764</v>
      </c>
      <c r="P187" s="109" t="s">
        <v>765</v>
      </c>
      <c r="Q187" s="109" t="s">
        <v>142</v>
      </c>
      <c r="R187" s="108">
        <v>2</v>
      </c>
      <c r="S187" s="111" t="s">
        <v>150</v>
      </c>
      <c r="T187" s="108">
        <v>2010501</v>
      </c>
      <c r="U187" s="108">
        <v>6130</v>
      </c>
      <c r="V187" s="108">
        <v>3001</v>
      </c>
      <c r="W187" s="108">
        <v>99</v>
      </c>
      <c r="X187" s="113">
        <v>2021</v>
      </c>
      <c r="Y187" s="113">
        <v>116</v>
      </c>
      <c r="Z187" s="113">
        <v>0</v>
      </c>
      <c r="AA187" s="114" t="s">
        <v>756</v>
      </c>
      <c r="AB187" s="108">
        <v>429</v>
      </c>
      <c r="AC187" s="109" t="s">
        <v>704</v>
      </c>
      <c r="AD187" s="211" t="s">
        <v>766</v>
      </c>
      <c r="AE187" s="211" t="s">
        <v>704</v>
      </c>
      <c r="AF187" s="212">
        <f t="shared" si="9"/>
        <v>-13</v>
      </c>
      <c r="AG187" s="213">
        <f t="shared" si="10"/>
        <v>1450</v>
      </c>
      <c r="AH187" s="214">
        <f t="shared" si="11"/>
        <v>-18850</v>
      </c>
      <c r="AI187" s="215" t="s">
        <v>127</v>
      </c>
    </row>
    <row r="188" spans="1:35" ht="120">
      <c r="A188" s="108">
        <v>2021</v>
      </c>
      <c r="B188" s="108">
        <v>230</v>
      </c>
      <c r="C188" s="109" t="s">
        <v>756</v>
      </c>
      <c r="D188" s="208" t="s">
        <v>767</v>
      </c>
      <c r="E188" s="109" t="s">
        <v>711</v>
      </c>
      <c r="F188" s="216" t="s">
        <v>768</v>
      </c>
      <c r="G188" s="112">
        <v>793</v>
      </c>
      <c r="H188" s="112">
        <v>143</v>
      </c>
      <c r="I188" s="107" t="s">
        <v>127</v>
      </c>
      <c r="J188" s="112">
        <f t="shared" si="8"/>
        <v>793</v>
      </c>
      <c r="K188" s="210" t="s">
        <v>769</v>
      </c>
      <c r="L188" s="108">
        <v>2021</v>
      </c>
      <c r="M188" s="108">
        <v>1912</v>
      </c>
      <c r="N188" s="109" t="s">
        <v>712</v>
      </c>
      <c r="O188" s="111" t="s">
        <v>770</v>
      </c>
      <c r="P188" s="109" t="s">
        <v>771</v>
      </c>
      <c r="Q188" s="109" t="s">
        <v>771</v>
      </c>
      <c r="R188" s="108">
        <v>2</v>
      </c>
      <c r="S188" s="111" t="s">
        <v>150</v>
      </c>
      <c r="T188" s="108">
        <v>1010603</v>
      </c>
      <c r="U188" s="108">
        <v>580</v>
      </c>
      <c r="V188" s="108">
        <v>1086</v>
      </c>
      <c r="W188" s="108">
        <v>99</v>
      </c>
      <c r="X188" s="113">
        <v>2020</v>
      </c>
      <c r="Y188" s="113">
        <v>90</v>
      </c>
      <c r="Z188" s="113">
        <v>0</v>
      </c>
      <c r="AA188" s="114" t="s">
        <v>756</v>
      </c>
      <c r="AB188" s="108">
        <v>461</v>
      </c>
      <c r="AC188" s="109" t="s">
        <v>772</v>
      </c>
      <c r="AD188" s="211" t="s">
        <v>746</v>
      </c>
      <c r="AE188" s="211" t="s">
        <v>773</v>
      </c>
      <c r="AF188" s="212">
        <f t="shared" si="9"/>
        <v>17</v>
      </c>
      <c r="AG188" s="213">
        <f t="shared" si="10"/>
        <v>793</v>
      </c>
      <c r="AH188" s="214">
        <f t="shared" si="11"/>
        <v>13481</v>
      </c>
      <c r="AI188" s="215" t="s">
        <v>127</v>
      </c>
    </row>
    <row r="189" spans="1:35" ht="108">
      <c r="A189" s="108">
        <v>2021</v>
      </c>
      <c r="B189" s="108">
        <v>231</v>
      </c>
      <c r="C189" s="109" t="s">
        <v>756</v>
      </c>
      <c r="D189" s="208" t="s">
        <v>774</v>
      </c>
      <c r="E189" s="109" t="s">
        <v>712</v>
      </c>
      <c r="F189" s="216" t="s">
        <v>775</v>
      </c>
      <c r="G189" s="112">
        <v>384.3</v>
      </c>
      <c r="H189" s="112">
        <v>69.3</v>
      </c>
      <c r="I189" s="107" t="s">
        <v>118</v>
      </c>
      <c r="J189" s="112">
        <f t="shared" si="8"/>
        <v>315</v>
      </c>
      <c r="K189" s="210" t="s">
        <v>776</v>
      </c>
      <c r="L189" s="108">
        <v>2021</v>
      </c>
      <c r="M189" s="108">
        <v>1951</v>
      </c>
      <c r="N189" s="109" t="s">
        <v>652</v>
      </c>
      <c r="O189" s="111" t="s">
        <v>777</v>
      </c>
      <c r="P189" s="109" t="s">
        <v>778</v>
      </c>
      <c r="Q189" s="109" t="s">
        <v>778</v>
      </c>
      <c r="R189" s="108">
        <v>2</v>
      </c>
      <c r="S189" s="111" t="s">
        <v>150</v>
      </c>
      <c r="T189" s="108">
        <v>1010502</v>
      </c>
      <c r="U189" s="108">
        <v>460</v>
      </c>
      <c r="V189" s="108">
        <v>1075</v>
      </c>
      <c r="W189" s="108">
        <v>99</v>
      </c>
      <c r="X189" s="113">
        <v>2021</v>
      </c>
      <c r="Y189" s="113">
        <v>119</v>
      </c>
      <c r="Z189" s="113">
        <v>0</v>
      </c>
      <c r="AA189" s="114" t="s">
        <v>756</v>
      </c>
      <c r="AB189" s="108">
        <v>430</v>
      </c>
      <c r="AC189" s="109" t="s">
        <v>704</v>
      </c>
      <c r="AD189" s="211" t="s">
        <v>766</v>
      </c>
      <c r="AE189" s="211" t="s">
        <v>704</v>
      </c>
      <c r="AF189" s="212">
        <f t="shared" si="9"/>
        <v>-13</v>
      </c>
      <c r="AG189" s="213">
        <f t="shared" si="10"/>
        <v>315</v>
      </c>
      <c r="AH189" s="214">
        <f t="shared" si="11"/>
        <v>-4095</v>
      </c>
      <c r="AI189" s="215" t="s">
        <v>127</v>
      </c>
    </row>
    <row r="190" spans="1:35" ht="108">
      <c r="A190" s="108">
        <v>2021</v>
      </c>
      <c r="B190" s="108">
        <v>232</v>
      </c>
      <c r="C190" s="109" t="s">
        <v>756</v>
      </c>
      <c r="D190" s="208" t="s">
        <v>779</v>
      </c>
      <c r="E190" s="109" t="s">
        <v>658</v>
      </c>
      <c r="F190" s="216" t="s">
        <v>780</v>
      </c>
      <c r="G190" s="112">
        <v>6490</v>
      </c>
      <c r="H190" s="112">
        <v>590</v>
      </c>
      <c r="I190" s="107" t="s">
        <v>118</v>
      </c>
      <c r="J190" s="112">
        <f t="shared" si="8"/>
        <v>5900</v>
      </c>
      <c r="K190" s="210" t="s">
        <v>781</v>
      </c>
      <c r="L190" s="108">
        <v>2021</v>
      </c>
      <c r="M190" s="108">
        <v>1963</v>
      </c>
      <c r="N190" s="109" t="s">
        <v>741</v>
      </c>
      <c r="O190" s="111" t="s">
        <v>782</v>
      </c>
      <c r="P190" s="109" t="s">
        <v>783</v>
      </c>
      <c r="Q190" s="109" t="s">
        <v>142</v>
      </c>
      <c r="R190" s="108">
        <v>2</v>
      </c>
      <c r="S190" s="111" t="s">
        <v>150</v>
      </c>
      <c r="T190" s="108">
        <v>2080101</v>
      </c>
      <c r="U190" s="108">
        <v>8230</v>
      </c>
      <c r="V190" s="108">
        <v>3472</v>
      </c>
      <c r="W190" s="108">
        <v>99</v>
      </c>
      <c r="X190" s="113">
        <v>2020</v>
      </c>
      <c r="Y190" s="113">
        <v>62</v>
      </c>
      <c r="Z190" s="113">
        <v>3</v>
      </c>
      <c r="AA190" s="114" t="s">
        <v>746</v>
      </c>
      <c r="AB190" s="108">
        <v>445</v>
      </c>
      <c r="AC190" s="109" t="s">
        <v>784</v>
      </c>
      <c r="AD190" s="211" t="s">
        <v>785</v>
      </c>
      <c r="AE190" s="211" t="s">
        <v>785</v>
      </c>
      <c r="AF190" s="212">
        <f t="shared" si="9"/>
        <v>0</v>
      </c>
      <c r="AG190" s="213">
        <f t="shared" si="10"/>
        <v>5900</v>
      </c>
      <c r="AH190" s="214">
        <f t="shared" si="11"/>
        <v>0</v>
      </c>
      <c r="AI190" s="215" t="s">
        <v>127</v>
      </c>
    </row>
    <row r="191" spans="1:35" ht="48">
      <c r="A191" s="108">
        <v>2021</v>
      </c>
      <c r="B191" s="108">
        <v>233</v>
      </c>
      <c r="C191" s="109" t="s">
        <v>756</v>
      </c>
      <c r="D191" s="208" t="s">
        <v>786</v>
      </c>
      <c r="E191" s="109" t="s">
        <v>758</v>
      </c>
      <c r="F191" s="216" t="s">
        <v>787</v>
      </c>
      <c r="G191" s="112">
        <v>59.17</v>
      </c>
      <c r="H191" s="112">
        <v>10.67</v>
      </c>
      <c r="I191" s="107" t="s">
        <v>118</v>
      </c>
      <c r="J191" s="112">
        <f t="shared" si="8"/>
        <v>48.5</v>
      </c>
      <c r="K191" s="210" t="s">
        <v>788</v>
      </c>
      <c r="L191" s="108">
        <v>2021</v>
      </c>
      <c r="M191" s="108">
        <v>2053</v>
      </c>
      <c r="N191" s="109" t="s">
        <v>756</v>
      </c>
      <c r="O191" s="111" t="s">
        <v>777</v>
      </c>
      <c r="P191" s="109" t="s">
        <v>778</v>
      </c>
      <c r="Q191" s="109" t="s">
        <v>778</v>
      </c>
      <c r="R191" s="108">
        <v>1</v>
      </c>
      <c r="S191" s="111" t="s">
        <v>122</v>
      </c>
      <c r="T191" s="108">
        <v>1010202</v>
      </c>
      <c r="U191" s="108">
        <v>130</v>
      </c>
      <c r="V191" s="108">
        <v>1051</v>
      </c>
      <c r="W191" s="108">
        <v>1</v>
      </c>
      <c r="X191" s="113">
        <v>2021</v>
      </c>
      <c r="Y191" s="113">
        <v>135</v>
      </c>
      <c r="Z191" s="113">
        <v>0</v>
      </c>
      <c r="AA191" s="114" t="s">
        <v>789</v>
      </c>
      <c r="AB191" s="108">
        <v>427</v>
      </c>
      <c r="AC191" s="109" t="s">
        <v>704</v>
      </c>
      <c r="AD191" s="211" t="s">
        <v>760</v>
      </c>
      <c r="AE191" s="211" t="s">
        <v>704</v>
      </c>
      <c r="AF191" s="212">
        <f t="shared" si="9"/>
        <v>-23</v>
      </c>
      <c r="AG191" s="213">
        <f t="shared" si="10"/>
        <v>48.5</v>
      </c>
      <c r="AH191" s="214">
        <f t="shared" si="11"/>
        <v>-1115.5</v>
      </c>
      <c r="AI191" s="215" t="s">
        <v>127</v>
      </c>
    </row>
    <row r="192" spans="1:35" ht="120">
      <c r="A192" s="108">
        <v>2021</v>
      </c>
      <c r="B192" s="108">
        <v>235</v>
      </c>
      <c r="C192" s="109" t="s">
        <v>687</v>
      </c>
      <c r="D192" s="208" t="s">
        <v>790</v>
      </c>
      <c r="E192" s="109" t="s">
        <v>756</v>
      </c>
      <c r="F192" s="216" t="s">
        <v>791</v>
      </c>
      <c r="G192" s="112">
        <v>2530</v>
      </c>
      <c r="H192" s="112">
        <v>230</v>
      </c>
      <c r="I192" s="107" t="s">
        <v>118</v>
      </c>
      <c r="J192" s="112">
        <f t="shared" si="8"/>
        <v>2300</v>
      </c>
      <c r="K192" s="210" t="s">
        <v>792</v>
      </c>
      <c r="L192" s="108">
        <v>2021</v>
      </c>
      <c r="M192" s="108">
        <v>2104</v>
      </c>
      <c r="N192" s="109" t="s">
        <v>687</v>
      </c>
      <c r="O192" s="111" t="s">
        <v>782</v>
      </c>
      <c r="P192" s="109" t="s">
        <v>783</v>
      </c>
      <c r="Q192" s="109" t="s">
        <v>142</v>
      </c>
      <c r="R192" s="108">
        <v>2</v>
      </c>
      <c r="S192" s="111" t="s">
        <v>150</v>
      </c>
      <c r="T192" s="108">
        <v>2080101</v>
      </c>
      <c r="U192" s="108">
        <v>8230</v>
      </c>
      <c r="V192" s="108">
        <v>3472</v>
      </c>
      <c r="W192" s="108">
        <v>99</v>
      </c>
      <c r="X192" s="113">
        <v>2020</v>
      </c>
      <c r="Y192" s="113">
        <v>62</v>
      </c>
      <c r="Z192" s="113">
        <v>2</v>
      </c>
      <c r="AA192" s="114" t="s">
        <v>746</v>
      </c>
      <c r="AB192" s="108">
        <v>444</v>
      </c>
      <c r="AC192" s="109" t="s">
        <v>793</v>
      </c>
      <c r="AD192" s="211" t="s">
        <v>794</v>
      </c>
      <c r="AE192" s="211" t="s">
        <v>785</v>
      </c>
      <c r="AF192" s="212">
        <f t="shared" si="9"/>
        <v>-14</v>
      </c>
      <c r="AG192" s="213">
        <f t="shared" si="10"/>
        <v>2300</v>
      </c>
      <c r="AH192" s="214">
        <f t="shared" si="11"/>
        <v>-32200</v>
      </c>
      <c r="AI192" s="215" t="s">
        <v>127</v>
      </c>
    </row>
    <row r="193" spans="1:35" ht="96">
      <c r="A193" s="108">
        <v>2021</v>
      </c>
      <c r="B193" s="108">
        <v>236</v>
      </c>
      <c r="C193" s="109" t="s">
        <v>687</v>
      </c>
      <c r="D193" s="208" t="s">
        <v>795</v>
      </c>
      <c r="E193" s="109" t="s">
        <v>754</v>
      </c>
      <c r="F193" s="216" t="s">
        <v>796</v>
      </c>
      <c r="G193" s="112">
        <v>3660</v>
      </c>
      <c r="H193" s="112">
        <v>660</v>
      </c>
      <c r="I193" s="107" t="s">
        <v>118</v>
      </c>
      <c r="J193" s="112">
        <f t="shared" si="8"/>
        <v>3000</v>
      </c>
      <c r="K193" s="210" t="s">
        <v>797</v>
      </c>
      <c r="L193" s="108">
        <v>2021</v>
      </c>
      <c r="M193" s="108">
        <v>2105</v>
      </c>
      <c r="N193" s="109" t="s">
        <v>687</v>
      </c>
      <c r="O193" s="111" t="s">
        <v>500</v>
      </c>
      <c r="P193" s="109" t="s">
        <v>501</v>
      </c>
      <c r="Q193" s="109" t="s">
        <v>142</v>
      </c>
      <c r="R193" s="108">
        <v>2</v>
      </c>
      <c r="S193" s="111" t="s">
        <v>150</v>
      </c>
      <c r="T193" s="108">
        <v>2010501</v>
      </c>
      <c r="U193" s="108">
        <v>6130</v>
      </c>
      <c r="V193" s="108">
        <v>3001</v>
      </c>
      <c r="W193" s="108">
        <v>99</v>
      </c>
      <c r="X193" s="113">
        <v>2021</v>
      </c>
      <c r="Y193" s="113">
        <v>138</v>
      </c>
      <c r="Z193" s="113">
        <v>0</v>
      </c>
      <c r="AA193" s="114" t="s">
        <v>704</v>
      </c>
      <c r="AB193" s="108">
        <v>432</v>
      </c>
      <c r="AC193" s="109" t="s">
        <v>704</v>
      </c>
      <c r="AD193" s="211" t="s">
        <v>798</v>
      </c>
      <c r="AE193" s="211" t="s">
        <v>704</v>
      </c>
      <c r="AF193" s="212">
        <f t="shared" si="9"/>
        <v>-29</v>
      </c>
      <c r="AG193" s="213">
        <f t="shared" si="10"/>
        <v>3000</v>
      </c>
      <c r="AH193" s="214">
        <f t="shared" si="11"/>
        <v>-87000</v>
      </c>
      <c r="AI193" s="215" t="s">
        <v>127</v>
      </c>
    </row>
    <row r="194" spans="1:35" ht="72">
      <c r="A194" s="108">
        <v>2021</v>
      </c>
      <c r="B194" s="108">
        <v>237</v>
      </c>
      <c r="C194" s="109" t="s">
        <v>687</v>
      </c>
      <c r="D194" s="208" t="s">
        <v>774</v>
      </c>
      <c r="E194" s="109" t="s">
        <v>754</v>
      </c>
      <c r="F194" s="216" t="s">
        <v>799</v>
      </c>
      <c r="G194" s="112">
        <v>1342</v>
      </c>
      <c r="H194" s="112">
        <v>242</v>
      </c>
      <c r="I194" s="107" t="s">
        <v>118</v>
      </c>
      <c r="J194" s="112">
        <f t="shared" si="8"/>
        <v>1100</v>
      </c>
      <c r="K194" s="210" t="s">
        <v>800</v>
      </c>
      <c r="L194" s="108">
        <v>2021</v>
      </c>
      <c r="M194" s="108">
        <v>2106</v>
      </c>
      <c r="N194" s="109" t="s">
        <v>687</v>
      </c>
      <c r="O194" s="111" t="s">
        <v>500</v>
      </c>
      <c r="P194" s="109" t="s">
        <v>501</v>
      </c>
      <c r="Q194" s="109" t="s">
        <v>142</v>
      </c>
      <c r="R194" s="108">
        <v>2</v>
      </c>
      <c r="S194" s="111" t="s">
        <v>150</v>
      </c>
      <c r="T194" s="108">
        <v>2010501</v>
      </c>
      <c r="U194" s="108">
        <v>6130</v>
      </c>
      <c r="V194" s="108">
        <v>3001</v>
      </c>
      <c r="W194" s="108">
        <v>99</v>
      </c>
      <c r="X194" s="113">
        <v>2021</v>
      </c>
      <c r="Y194" s="113">
        <v>137</v>
      </c>
      <c r="Z194" s="113">
        <v>0</v>
      </c>
      <c r="AA194" s="114" t="s">
        <v>704</v>
      </c>
      <c r="AB194" s="108">
        <v>431</v>
      </c>
      <c r="AC194" s="109" t="s">
        <v>704</v>
      </c>
      <c r="AD194" s="211" t="s">
        <v>798</v>
      </c>
      <c r="AE194" s="211" t="s">
        <v>704</v>
      </c>
      <c r="AF194" s="212">
        <f t="shared" si="9"/>
        <v>-29</v>
      </c>
      <c r="AG194" s="213">
        <f t="shared" si="10"/>
        <v>1100</v>
      </c>
      <c r="AH194" s="214">
        <f t="shared" si="11"/>
        <v>-31900</v>
      </c>
      <c r="AI194" s="215" t="s">
        <v>127</v>
      </c>
    </row>
    <row r="195" spans="1:35" ht="15">
      <c r="A195" s="108">
        <v>2021</v>
      </c>
      <c r="B195" s="108">
        <v>238</v>
      </c>
      <c r="C195" s="109" t="s">
        <v>687</v>
      </c>
      <c r="D195" s="208" t="s">
        <v>801</v>
      </c>
      <c r="E195" s="109" t="s">
        <v>742</v>
      </c>
      <c r="F195" s="216" t="s">
        <v>802</v>
      </c>
      <c r="G195" s="112">
        <v>317.2</v>
      </c>
      <c r="H195" s="112">
        <v>57.2</v>
      </c>
      <c r="I195" s="107" t="s">
        <v>127</v>
      </c>
      <c r="J195" s="112">
        <f t="shared" si="8"/>
        <v>317.2</v>
      </c>
      <c r="K195" s="210" t="s">
        <v>803</v>
      </c>
      <c r="L195" s="108">
        <v>2021</v>
      </c>
      <c r="M195" s="108">
        <v>2023</v>
      </c>
      <c r="N195" s="109" t="s">
        <v>752</v>
      </c>
      <c r="O195" s="111" t="s">
        <v>804</v>
      </c>
      <c r="P195" s="109" t="s">
        <v>805</v>
      </c>
      <c r="Q195" s="109" t="s">
        <v>142</v>
      </c>
      <c r="R195" s="108">
        <v>1</v>
      </c>
      <c r="S195" s="111" t="s">
        <v>122</v>
      </c>
      <c r="T195" s="108">
        <v>1010203</v>
      </c>
      <c r="U195" s="108">
        <v>140</v>
      </c>
      <c r="V195" s="108">
        <v>1050</v>
      </c>
      <c r="W195" s="108">
        <v>9</v>
      </c>
      <c r="X195" s="113">
        <v>2021</v>
      </c>
      <c r="Y195" s="113">
        <v>101</v>
      </c>
      <c r="Z195" s="113">
        <v>0</v>
      </c>
      <c r="AA195" s="114" t="s">
        <v>687</v>
      </c>
      <c r="AB195" s="108">
        <v>457</v>
      </c>
      <c r="AC195" s="109" t="s">
        <v>772</v>
      </c>
      <c r="AD195" s="211" t="s">
        <v>755</v>
      </c>
      <c r="AE195" s="211" t="s">
        <v>773</v>
      </c>
      <c r="AF195" s="212">
        <f t="shared" si="9"/>
        <v>7</v>
      </c>
      <c r="AG195" s="213">
        <f t="shared" si="10"/>
        <v>317.2</v>
      </c>
      <c r="AH195" s="214">
        <f t="shared" si="11"/>
        <v>2220.4</v>
      </c>
      <c r="AI195" s="215" t="s">
        <v>127</v>
      </c>
    </row>
    <row r="196" spans="1:35" ht="72">
      <c r="A196" s="108">
        <v>2021</v>
      </c>
      <c r="B196" s="108">
        <v>239</v>
      </c>
      <c r="C196" s="109" t="s">
        <v>704</v>
      </c>
      <c r="D196" s="208" t="s">
        <v>806</v>
      </c>
      <c r="E196" s="109" t="s">
        <v>687</v>
      </c>
      <c r="F196" s="216" t="s">
        <v>288</v>
      </c>
      <c r="G196" s="112">
        <v>463.6</v>
      </c>
      <c r="H196" s="112">
        <v>83.6</v>
      </c>
      <c r="I196" s="107" t="s">
        <v>118</v>
      </c>
      <c r="J196" s="112">
        <f t="shared" si="8"/>
        <v>380</v>
      </c>
      <c r="K196" s="210" t="s">
        <v>289</v>
      </c>
      <c r="L196" s="108">
        <v>2021</v>
      </c>
      <c r="M196" s="108">
        <v>2120</v>
      </c>
      <c r="N196" s="109" t="s">
        <v>704</v>
      </c>
      <c r="O196" s="111" t="s">
        <v>189</v>
      </c>
      <c r="P196" s="109" t="s">
        <v>190</v>
      </c>
      <c r="Q196" s="109" t="s">
        <v>191</v>
      </c>
      <c r="R196" s="108">
        <v>3</v>
      </c>
      <c r="S196" s="111" t="s">
        <v>290</v>
      </c>
      <c r="T196" s="108">
        <v>1010203</v>
      </c>
      <c r="U196" s="108">
        <v>140</v>
      </c>
      <c r="V196" s="108">
        <v>1050</v>
      </c>
      <c r="W196" s="108">
        <v>11</v>
      </c>
      <c r="X196" s="113">
        <v>2021</v>
      </c>
      <c r="Y196" s="113">
        <v>272</v>
      </c>
      <c r="Z196" s="113">
        <v>0</v>
      </c>
      <c r="AA196" s="114" t="s">
        <v>704</v>
      </c>
      <c r="AB196" s="108">
        <v>434</v>
      </c>
      <c r="AC196" s="109" t="s">
        <v>738</v>
      </c>
      <c r="AD196" s="211" t="s">
        <v>798</v>
      </c>
      <c r="AE196" s="211" t="s">
        <v>738</v>
      </c>
      <c r="AF196" s="212">
        <f t="shared" si="9"/>
        <v>-23</v>
      </c>
      <c r="AG196" s="213">
        <f t="shared" si="10"/>
        <v>380</v>
      </c>
      <c r="AH196" s="214">
        <f t="shared" si="11"/>
        <v>-8740</v>
      </c>
      <c r="AI196" s="215" t="s">
        <v>127</v>
      </c>
    </row>
    <row r="197" spans="1:35" ht="48">
      <c r="A197" s="108">
        <v>2021</v>
      </c>
      <c r="B197" s="108">
        <v>240</v>
      </c>
      <c r="C197" s="109" t="s">
        <v>807</v>
      </c>
      <c r="D197" s="208" t="s">
        <v>144</v>
      </c>
      <c r="E197" s="109" t="s">
        <v>704</v>
      </c>
      <c r="F197" s="216" t="s">
        <v>584</v>
      </c>
      <c r="G197" s="112">
        <v>874.5</v>
      </c>
      <c r="H197" s="112">
        <v>0</v>
      </c>
      <c r="I197" s="107" t="s">
        <v>127</v>
      </c>
      <c r="J197" s="112">
        <f t="shared" si="8"/>
        <v>874.5</v>
      </c>
      <c r="K197" s="210" t="s">
        <v>142</v>
      </c>
      <c r="L197" s="108">
        <v>2021</v>
      </c>
      <c r="M197" s="108">
        <v>2129</v>
      </c>
      <c r="N197" s="109" t="s">
        <v>704</v>
      </c>
      <c r="O197" s="111" t="s">
        <v>808</v>
      </c>
      <c r="P197" s="109" t="s">
        <v>809</v>
      </c>
      <c r="Q197" s="109" t="s">
        <v>142</v>
      </c>
      <c r="R197" s="108">
        <v>2</v>
      </c>
      <c r="S197" s="111" t="s">
        <v>150</v>
      </c>
      <c r="T197" s="108">
        <v>1090602</v>
      </c>
      <c r="U197" s="108">
        <v>3650</v>
      </c>
      <c r="V197" s="108">
        <v>1806</v>
      </c>
      <c r="W197" s="108">
        <v>99</v>
      </c>
      <c r="X197" s="113">
        <v>2021</v>
      </c>
      <c r="Y197" s="113">
        <v>90</v>
      </c>
      <c r="Z197" s="113">
        <v>0</v>
      </c>
      <c r="AA197" s="114" t="s">
        <v>807</v>
      </c>
      <c r="AB197" s="108">
        <v>438</v>
      </c>
      <c r="AC197" s="109" t="s">
        <v>738</v>
      </c>
      <c r="AD197" s="211" t="s">
        <v>810</v>
      </c>
      <c r="AE197" s="211" t="s">
        <v>738</v>
      </c>
      <c r="AF197" s="212">
        <f t="shared" si="9"/>
        <v>-24</v>
      </c>
      <c r="AG197" s="213">
        <f t="shared" si="10"/>
        <v>874.5</v>
      </c>
      <c r="AH197" s="214">
        <f t="shared" si="11"/>
        <v>-20988</v>
      </c>
      <c r="AI197" s="215" t="s">
        <v>127</v>
      </c>
    </row>
    <row r="198" spans="1:35" ht="15">
      <c r="A198" s="108">
        <v>2021</v>
      </c>
      <c r="B198" s="108">
        <v>241</v>
      </c>
      <c r="C198" s="109" t="s">
        <v>807</v>
      </c>
      <c r="D198" s="208" t="s">
        <v>811</v>
      </c>
      <c r="E198" s="109" t="s">
        <v>679</v>
      </c>
      <c r="F198" s="216" t="s">
        <v>812</v>
      </c>
      <c r="G198" s="112">
        <v>1320</v>
      </c>
      <c r="H198" s="112">
        <v>120</v>
      </c>
      <c r="I198" s="107" t="s">
        <v>118</v>
      </c>
      <c r="J198" s="112">
        <f t="shared" si="8"/>
        <v>1200</v>
      </c>
      <c r="K198" s="210" t="s">
        <v>213</v>
      </c>
      <c r="L198" s="108">
        <v>2021</v>
      </c>
      <c r="M198" s="108">
        <v>2121</v>
      </c>
      <c r="N198" s="109" t="s">
        <v>704</v>
      </c>
      <c r="O198" s="111" t="s">
        <v>214</v>
      </c>
      <c r="P198" s="109" t="s">
        <v>215</v>
      </c>
      <c r="Q198" s="109" t="s">
        <v>216</v>
      </c>
      <c r="R198" s="108">
        <v>1</v>
      </c>
      <c r="S198" s="111" t="s">
        <v>122</v>
      </c>
      <c r="T198" s="108">
        <v>1040503</v>
      </c>
      <c r="U198" s="108">
        <v>1900</v>
      </c>
      <c r="V198" s="108">
        <v>1190</v>
      </c>
      <c r="W198" s="108">
        <v>99</v>
      </c>
      <c r="X198" s="113">
        <v>2021</v>
      </c>
      <c r="Y198" s="113">
        <v>146</v>
      </c>
      <c r="Z198" s="113">
        <v>0</v>
      </c>
      <c r="AA198" s="114" t="s">
        <v>807</v>
      </c>
      <c r="AB198" s="108">
        <v>435</v>
      </c>
      <c r="AC198" s="109" t="s">
        <v>738</v>
      </c>
      <c r="AD198" s="211" t="s">
        <v>810</v>
      </c>
      <c r="AE198" s="211" t="s">
        <v>738</v>
      </c>
      <c r="AF198" s="212">
        <f t="shared" si="9"/>
        <v>-24</v>
      </c>
      <c r="AG198" s="213">
        <f t="shared" si="10"/>
        <v>1200</v>
      </c>
      <c r="AH198" s="214">
        <f t="shared" si="11"/>
        <v>-28800</v>
      </c>
      <c r="AI198" s="215" t="s">
        <v>127</v>
      </c>
    </row>
    <row r="199" spans="1:35" ht="72">
      <c r="A199" s="108">
        <v>2021</v>
      </c>
      <c r="B199" s="108">
        <v>242</v>
      </c>
      <c r="C199" s="109" t="s">
        <v>807</v>
      </c>
      <c r="D199" s="208" t="s">
        <v>813</v>
      </c>
      <c r="E199" s="109" t="s">
        <v>758</v>
      </c>
      <c r="F199" s="216" t="s">
        <v>814</v>
      </c>
      <c r="G199" s="112">
        <v>610</v>
      </c>
      <c r="H199" s="112">
        <v>110</v>
      </c>
      <c r="I199" s="107" t="s">
        <v>118</v>
      </c>
      <c r="J199" s="112">
        <f t="shared" si="8"/>
        <v>500</v>
      </c>
      <c r="K199" s="210" t="s">
        <v>815</v>
      </c>
      <c r="L199" s="108">
        <v>2021</v>
      </c>
      <c r="M199" s="108">
        <v>2052</v>
      </c>
      <c r="N199" s="109" t="s">
        <v>756</v>
      </c>
      <c r="O199" s="111" t="s">
        <v>816</v>
      </c>
      <c r="P199" s="109" t="s">
        <v>817</v>
      </c>
      <c r="Q199" s="109" t="s">
        <v>142</v>
      </c>
      <c r="R199" s="108">
        <v>3</v>
      </c>
      <c r="S199" s="111" t="s">
        <v>290</v>
      </c>
      <c r="T199" s="108">
        <v>1070203</v>
      </c>
      <c r="U199" s="108">
        <v>2670</v>
      </c>
      <c r="V199" s="108">
        <v>1233</v>
      </c>
      <c r="W199" s="108">
        <v>99</v>
      </c>
      <c r="X199" s="113">
        <v>2021</v>
      </c>
      <c r="Y199" s="113">
        <v>131</v>
      </c>
      <c r="Z199" s="113">
        <v>0</v>
      </c>
      <c r="AA199" s="114" t="s">
        <v>807</v>
      </c>
      <c r="AB199" s="108">
        <v>437</v>
      </c>
      <c r="AC199" s="109" t="s">
        <v>738</v>
      </c>
      <c r="AD199" s="211" t="s">
        <v>818</v>
      </c>
      <c r="AE199" s="211" t="s">
        <v>738</v>
      </c>
      <c r="AF199" s="212">
        <f t="shared" si="9"/>
        <v>-18</v>
      </c>
      <c r="AG199" s="213">
        <f t="shared" si="10"/>
        <v>500</v>
      </c>
      <c r="AH199" s="214">
        <f t="shared" si="11"/>
        <v>-9000</v>
      </c>
      <c r="AI199" s="215" t="s">
        <v>127</v>
      </c>
    </row>
    <row r="200" spans="1:35" ht="36">
      <c r="A200" s="108">
        <v>2021</v>
      </c>
      <c r="B200" s="108">
        <v>243</v>
      </c>
      <c r="C200" s="109" t="s">
        <v>807</v>
      </c>
      <c r="D200" s="208" t="s">
        <v>819</v>
      </c>
      <c r="E200" s="109" t="s">
        <v>704</v>
      </c>
      <c r="F200" s="216" t="s">
        <v>347</v>
      </c>
      <c r="G200" s="112">
        <v>96.59</v>
      </c>
      <c r="H200" s="112">
        <v>17.42</v>
      </c>
      <c r="I200" s="107" t="s">
        <v>118</v>
      </c>
      <c r="J200" s="112">
        <f aca="true" t="shared" si="12" ref="J200:J263">IF(I200="SI",G200-H200,G200)</f>
        <v>79.17</v>
      </c>
      <c r="K200" s="210" t="s">
        <v>162</v>
      </c>
      <c r="L200" s="108">
        <v>2021</v>
      </c>
      <c r="M200" s="108">
        <v>2134</v>
      </c>
      <c r="N200" s="109" t="s">
        <v>820</v>
      </c>
      <c r="O200" s="111" t="s">
        <v>349</v>
      </c>
      <c r="P200" s="109" t="s">
        <v>655</v>
      </c>
      <c r="Q200" s="109" t="s">
        <v>158</v>
      </c>
      <c r="R200" s="108">
        <v>1</v>
      </c>
      <c r="S200" s="111" t="s">
        <v>122</v>
      </c>
      <c r="T200" s="108">
        <v>1080203</v>
      </c>
      <c r="U200" s="108">
        <v>2890</v>
      </c>
      <c r="V200" s="108">
        <v>1938</v>
      </c>
      <c r="W200" s="108">
        <v>99</v>
      </c>
      <c r="X200" s="113">
        <v>2021</v>
      </c>
      <c r="Y200" s="113">
        <v>56</v>
      </c>
      <c r="Z200" s="113">
        <v>0</v>
      </c>
      <c r="AA200" s="114" t="s">
        <v>807</v>
      </c>
      <c r="AB200" s="108">
        <v>436</v>
      </c>
      <c r="AC200" s="109" t="s">
        <v>738</v>
      </c>
      <c r="AD200" s="211" t="s">
        <v>821</v>
      </c>
      <c r="AE200" s="211" t="s">
        <v>738</v>
      </c>
      <c r="AF200" s="212">
        <f aca="true" t="shared" si="13" ref="AF200:AF263">AE200-AD200</f>
        <v>-25</v>
      </c>
      <c r="AG200" s="213">
        <f aca="true" t="shared" si="14" ref="AG200:AG263">IF(AI200="SI",0,J200)</f>
        <v>79.17</v>
      </c>
      <c r="AH200" s="214">
        <f aca="true" t="shared" si="15" ref="AH200:AH263">AG200*AF200</f>
        <v>-1979.25</v>
      </c>
      <c r="AI200" s="215" t="s">
        <v>127</v>
      </c>
    </row>
    <row r="201" spans="1:35" ht="36">
      <c r="A201" s="108">
        <v>2021</v>
      </c>
      <c r="B201" s="108">
        <v>244</v>
      </c>
      <c r="C201" s="109" t="s">
        <v>807</v>
      </c>
      <c r="D201" s="208" t="s">
        <v>822</v>
      </c>
      <c r="E201" s="109" t="s">
        <v>704</v>
      </c>
      <c r="F201" s="216" t="s">
        <v>347</v>
      </c>
      <c r="G201" s="112">
        <v>427</v>
      </c>
      <c r="H201" s="112">
        <v>77</v>
      </c>
      <c r="I201" s="107" t="s">
        <v>118</v>
      </c>
      <c r="J201" s="112">
        <f t="shared" si="12"/>
        <v>350</v>
      </c>
      <c r="K201" s="210" t="s">
        <v>162</v>
      </c>
      <c r="L201" s="108">
        <v>2021</v>
      </c>
      <c r="M201" s="108">
        <v>2131</v>
      </c>
      <c r="N201" s="109" t="s">
        <v>820</v>
      </c>
      <c r="O201" s="111" t="s">
        <v>349</v>
      </c>
      <c r="P201" s="109" t="s">
        <v>655</v>
      </c>
      <c r="Q201" s="109" t="s">
        <v>158</v>
      </c>
      <c r="R201" s="108">
        <v>1</v>
      </c>
      <c r="S201" s="111" t="s">
        <v>122</v>
      </c>
      <c r="T201" s="108">
        <v>1080203</v>
      </c>
      <c r="U201" s="108">
        <v>2890</v>
      </c>
      <c r="V201" s="108">
        <v>1938</v>
      </c>
      <c r="W201" s="108">
        <v>99</v>
      </c>
      <c r="X201" s="113">
        <v>2021</v>
      </c>
      <c r="Y201" s="113">
        <v>56</v>
      </c>
      <c r="Z201" s="113">
        <v>0</v>
      </c>
      <c r="AA201" s="114" t="s">
        <v>807</v>
      </c>
      <c r="AB201" s="108">
        <v>436</v>
      </c>
      <c r="AC201" s="109" t="s">
        <v>738</v>
      </c>
      <c r="AD201" s="211" t="s">
        <v>821</v>
      </c>
      <c r="AE201" s="211" t="s">
        <v>738</v>
      </c>
      <c r="AF201" s="212">
        <f t="shared" si="13"/>
        <v>-25</v>
      </c>
      <c r="AG201" s="213">
        <f t="shared" si="14"/>
        <v>350</v>
      </c>
      <c r="AH201" s="214">
        <f t="shared" si="15"/>
        <v>-8750</v>
      </c>
      <c r="AI201" s="215" t="s">
        <v>127</v>
      </c>
    </row>
    <row r="202" spans="1:35" ht="120">
      <c r="A202" s="108">
        <v>2021</v>
      </c>
      <c r="B202" s="108">
        <v>245</v>
      </c>
      <c r="C202" s="109" t="s">
        <v>738</v>
      </c>
      <c r="D202" s="208" t="s">
        <v>823</v>
      </c>
      <c r="E202" s="109" t="s">
        <v>789</v>
      </c>
      <c r="F202" s="216" t="s">
        <v>824</v>
      </c>
      <c r="G202" s="112">
        <v>3076</v>
      </c>
      <c r="H202" s="112">
        <v>386</v>
      </c>
      <c r="I202" s="107" t="s">
        <v>118</v>
      </c>
      <c r="J202" s="112">
        <f t="shared" si="12"/>
        <v>2690</v>
      </c>
      <c r="K202" s="210" t="s">
        <v>825</v>
      </c>
      <c r="L202" s="108">
        <v>2021</v>
      </c>
      <c r="M202" s="108">
        <v>2130</v>
      </c>
      <c r="N202" s="109" t="s">
        <v>820</v>
      </c>
      <c r="O202" s="111" t="s">
        <v>826</v>
      </c>
      <c r="P202" s="109" t="s">
        <v>827</v>
      </c>
      <c r="Q202" s="109" t="s">
        <v>827</v>
      </c>
      <c r="R202" s="108">
        <v>2</v>
      </c>
      <c r="S202" s="111" t="s">
        <v>150</v>
      </c>
      <c r="T202" s="108">
        <v>2080101</v>
      </c>
      <c r="U202" s="108">
        <v>8230</v>
      </c>
      <c r="V202" s="108">
        <v>3472</v>
      </c>
      <c r="W202" s="108">
        <v>99</v>
      </c>
      <c r="X202" s="113">
        <v>2020</v>
      </c>
      <c r="Y202" s="113">
        <v>62</v>
      </c>
      <c r="Z202" s="113">
        <v>4</v>
      </c>
      <c r="AA202" s="114" t="s">
        <v>746</v>
      </c>
      <c r="AB202" s="108">
        <v>446</v>
      </c>
      <c r="AC202" s="109" t="s">
        <v>784</v>
      </c>
      <c r="AD202" s="211" t="s">
        <v>821</v>
      </c>
      <c r="AE202" s="211" t="s">
        <v>785</v>
      </c>
      <c r="AF202" s="212">
        <f t="shared" si="13"/>
        <v>-17</v>
      </c>
      <c r="AG202" s="213">
        <f t="shared" si="14"/>
        <v>2690</v>
      </c>
      <c r="AH202" s="214">
        <f t="shared" si="15"/>
        <v>-45730</v>
      </c>
      <c r="AI202" s="215" t="s">
        <v>127</v>
      </c>
    </row>
    <row r="203" spans="1:35" ht="96">
      <c r="A203" s="108">
        <v>2021</v>
      </c>
      <c r="B203" s="108">
        <v>246</v>
      </c>
      <c r="C203" s="109" t="s">
        <v>828</v>
      </c>
      <c r="D203" s="208" t="s">
        <v>829</v>
      </c>
      <c r="E203" s="109" t="s">
        <v>789</v>
      </c>
      <c r="F203" s="216" t="s">
        <v>830</v>
      </c>
      <c r="G203" s="112">
        <v>610</v>
      </c>
      <c r="H203" s="112">
        <v>110</v>
      </c>
      <c r="I203" s="107" t="s">
        <v>118</v>
      </c>
      <c r="J203" s="112">
        <f t="shared" si="12"/>
        <v>500</v>
      </c>
      <c r="K203" s="210" t="s">
        <v>831</v>
      </c>
      <c r="L203" s="108">
        <v>2021</v>
      </c>
      <c r="M203" s="108">
        <v>2082</v>
      </c>
      <c r="N203" s="109" t="s">
        <v>789</v>
      </c>
      <c r="O203" s="111" t="s">
        <v>832</v>
      </c>
      <c r="P203" s="109" t="s">
        <v>833</v>
      </c>
      <c r="Q203" s="109" t="s">
        <v>142</v>
      </c>
      <c r="R203" s="108">
        <v>1</v>
      </c>
      <c r="S203" s="111" t="s">
        <v>122</v>
      </c>
      <c r="T203" s="108">
        <v>1010203</v>
      </c>
      <c r="U203" s="108">
        <v>140</v>
      </c>
      <c r="V203" s="108">
        <v>1050</v>
      </c>
      <c r="W203" s="108">
        <v>4</v>
      </c>
      <c r="X203" s="113">
        <v>2021</v>
      </c>
      <c r="Y203" s="113">
        <v>74</v>
      </c>
      <c r="Z203" s="113">
        <v>0</v>
      </c>
      <c r="AA203" s="114" t="s">
        <v>828</v>
      </c>
      <c r="AB203" s="108">
        <v>442</v>
      </c>
      <c r="AC203" s="109" t="s">
        <v>746</v>
      </c>
      <c r="AD203" s="211" t="s">
        <v>773</v>
      </c>
      <c r="AE203" s="211" t="s">
        <v>746</v>
      </c>
      <c r="AF203" s="212">
        <f t="shared" si="13"/>
        <v>-17</v>
      </c>
      <c r="AG203" s="213">
        <f t="shared" si="14"/>
        <v>500</v>
      </c>
      <c r="AH203" s="214">
        <f t="shared" si="15"/>
        <v>-8500</v>
      </c>
      <c r="AI203" s="215" t="s">
        <v>127</v>
      </c>
    </row>
    <row r="204" spans="1:35" ht="108">
      <c r="A204" s="108">
        <v>2021</v>
      </c>
      <c r="B204" s="108">
        <v>247</v>
      </c>
      <c r="C204" s="109" t="s">
        <v>746</v>
      </c>
      <c r="D204" s="208" t="s">
        <v>834</v>
      </c>
      <c r="E204" s="109" t="s">
        <v>723</v>
      </c>
      <c r="F204" s="216" t="s">
        <v>835</v>
      </c>
      <c r="G204" s="112">
        <v>5541.89</v>
      </c>
      <c r="H204" s="112">
        <v>503.81</v>
      </c>
      <c r="I204" s="107" t="s">
        <v>118</v>
      </c>
      <c r="J204" s="112">
        <f t="shared" si="12"/>
        <v>5038.08</v>
      </c>
      <c r="K204" s="210" t="s">
        <v>836</v>
      </c>
      <c r="L204" s="108">
        <v>2021</v>
      </c>
      <c r="M204" s="108">
        <v>2243</v>
      </c>
      <c r="N204" s="109" t="s">
        <v>746</v>
      </c>
      <c r="O204" s="111" t="s">
        <v>837</v>
      </c>
      <c r="P204" s="109" t="s">
        <v>838</v>
      </c>
      <c r="Q204" s="109" t="s">
        <v>142</v>
      </c>
      <c r="R204" s="108">
        <v>2</v>
      </c>
      <c r="S204" s="111" t="s">
        <v>150</v>
      </c>
      <c r="T204" s="108">
        <v>2080101</v>
      </c>
      <c r="U204" s="108">
        <v>8230</v>
      </c>
      <c r="V204" s="108">
        <v>3472</v>
      </c>
      <c r="W204" s="108">
        <v>99</v>
      </c>
      <c r="X204" s="113">
        <v>2020</v>
      </c>
      <c r="Y204" s="113">
        <v>62</v>
      </c>
      <c r="Z204" s="113">
        <v>0</v>
      </c>
      <c r="AA204" s="114" t="s">
        <v>766</v>
      </c>
      <c r="AB204" s="108">
        <v>448</v>
      </c>
      <c r="AC204" s="109" t="s">
        <v>785</v>
      </c>
      <c r="AD204" s="211" t="s">
        <v>839</v>
      </c>
      <c r="AE204" s="211" t="s">
        <v>785</v>
      </c>
      <c r="AF204" s="212">
        <f t="shared" si="13"/>
        <v>-24</v>
      </c>
      <c r="AG204" s="213">
        <f t="shared" si="14"/>
        <v>5038.08</v>
      </c>
      <c r="AH204" s="214">
        <f t="shared" si="15"/>
        <v>-120913.92</v>
      </c>
      <c r="AI204" s="215" t="s">
        <v>127</v>
      </c>
    </row>
    <row r="205" spans="1:35" ht="36">
      <c r="A205" s="108">
        <v>2021</v>
      </c>
      <c r="B205" s="108">
        <v>248</v>
      </c>
      <c r="C205" s="109" t="s">
        <v>793</v>
      </c>
      <c r="D205" s="208" t="s">
        <v>840</v>
      </c>
      <c r="E205" s="109" t="s">
        <v>789</v>
      </c>
      <c r="F205" s="216" t="s">
        <v>319</v>
      </c>
      <c r="G205" s="112">
        <v>70.71</v>
      </c>
      <c r="H205" s="112">
        <v>12.75</v>
      </c>
      <c r="I205" s="107" t="s">
        <v>118</v>
      </c>
      <c r="J205" s="112">
        <f t="shared" si="12"/>
        <v>57.959999999999994</v>
      </c>
      <c r="K205" s="210" t="s">
        <v>443</v>
      </c>
      <c r="L205" s="108">
        <v>2021</v>
      </c>
      <c r="M205" s="108">
        <v>2206</v>
      </c>
      <c r="N205" s="109" t="s">
        <v>738</v>
      </c>
      <c r="O205" s="111" t="s">
        <v>321</v>
      </c>
      <c r="P205" s="109" t="s">
        <v>322</v>
      </c>
      <c r="Q205" s="109" t="s">
        <v>322</v>
      </c>
      <c r="R205" s="108">
        <v>1</v>
      </c>
      <c r="S205" s="111" t="s">
        <v>122</v>
      </c>
      <c r="T205" s="108">
        <v>1010203</v>
      </c>
      <c r="U205" s="108">
        <v>140</v>
      </c>
      <c r="V205" s="108">
        <v>1050</v>
      </c>
      <c r="W205" s="108">
        <v>3</v>
      </c>
      <c r="X205" s="113">
        <v>2021</v>
      </c>
      <c r="Y205" s="113">
        <v>33</v>
      </c>
      <c r="Z205" s="113">
        <v>0</v>
      </c>
      <c r="AA205" s="114" t="s">
        <v>793</v>
      </c>
      <c r="AB205" s="108">
        <v>447</v>
      </c>
      <c r="AC205" s="109" t="s">
        <v>784</v>
      </c>
      <c r="AD205" s="211" t="s">
        <v>841</v>
      </c>
      <c r="AE205" s="211" t="s">
        <v>785</v>
      </c>
      <c r="AF205" s="212">
        <f t="shared" si="13"/>
        <v>-21</v>
      </c>
      <c r="AG205" s="213">
        <f t="shared" si="14"/>
        <v>57.959999999999994</v>
      </c>
      <c r="AH205" s="214">
        <f t="shared" si="15"/>
        <v>-1217.1599999999999</v>
      </c>
      <c r="AI205" s="215" t="s">
        <v>127</v>
      </c>
    </row>
    <row r="206" spans="1:35" ht="36">
      <c r="A206" s="108">
        <v>2021</v>
      </c>
      <c r="B206" s="108">
        <v>249</v>
      </c>
      <c r="C206" s="109" t="s">
        <v>793</v>
      </c>
      <c r="D206" s="208" t="s">
        <v>842</v>
      </c>
      <c r="E206" s="109" t="s">
        <v>789</v>
      </c>
      <c r="F206" s="216" t="s">
        <v>319</v>
      </c>
      <c r="G206" s="112">
        <v>31.59</v>
      </c>
      <c r="H206" s="112">
        <v>5.14</v>
      </c>
      <c r="I206" s="107" t="s">
        <v>118</v>
      </c>
      <c r="J206" s="112">
        <f t="shared" si="12"/>
        <v>26.45</v>
      </c>
      <c r="K206" s="210" t="s">
        <v>443</v>
      </c>
      <c r="L206" s="108">
        <v>2021</v>
      </c>
      <c r="M206" s="108">
        <v>2164</v>
      </c>
      <c r="N206" s="109" t="s">
        <v>807</v>
      </c>
      <c r="O206" s="111" t="s">
        <v>321</v>
      </c>
      <c r="P206" s="109" t="s">
        <v>322</v>
      </c>
      <c r="Q206" s="109" t="s">
        <v>322</v>
      </c>
      <c r="R206" s="108">
        <v>1</v>
      </c>
      <c r="S206" s="111" t="s">
        <v>122</v>
      </c>
      <c r="T206" s="108">
        <v>1010203</v>
      </c>
      <c r="U206" s="108">
        <v>140</v>
      </c>
      <c r="V206" s="108">
        <v>1050</v>
      </c>
      <c r="W206" s="108">
        <v>3</v>
      </c>
      <c r="X206" s="113">
        <v>2021</v>
      </c>
      <c r="Y206" s="113">
        <v>33</v>
      </c>
      <c r="Z206" s="113">
        <v>0</v>
      </c>
      <c r="AA206" s="114" t="s">
        <v>793</v>
      </c>
      <c r="AB206" s="108">
        <v>447</v>
      </c>
      <c r="AC206" s="109" t="s">
        <v>784</v>
      </c>
      <c r="AD206" s="211" t="s">
        <v>843</v>
      </c>
      <c r="AE206" s="211" t="s">
        <v>785</v>
      </c>
      <c r="AF206" s="212">
        <f t="shared" si="13"/>
        <v>-20</v>
      </c>
      <c r="AG206" s="213">
        <f t="shared" si="14"/>
        <v>26.45</v>
      </c>
      <c r="AH206" s="214">
        <f t="shared" si="15"/>
        <v>-529</v>
      </c>
      <c r="AI206" s="215" t="s">
        <v>127</v>
      </c>
    </row>
    <row r="207" spans="1:35" ht="48">
      <c r="A207" s="108">
        <v>2021</v>
      </c>
      <c r="B207" s="108">
        <v>250</v>
      </c>
      <c r="C207" s="109" t="s">
        <v>784</v>
      </c>
      <c r="D207" s="208" t="s">
        <v>844</v>
      </c>
      <c r="E207" s="109" t="s">
        <v>784</v>
      </c>
      <c r="F207" s="216" t="s">
        <v>845</v>
      </c>
      <c r="G207" s="112">
        <v>1242.7</v>
      </c>
      <c r="H207" s="112">
        <v>101.97</v>
      </c>
      <c r="I207" s="107" t="s">
        <v>127</v>
      </c>
      <c r="J207" s="112">
        <f t="shared" si="12"/>
        <v>1242.7</v>
      </c>
      <c r="K207" s="210" t="s">
        <v>846</v>
      </c>
      <c r="L207" s="108">
        <v>2021</v>
      </c>
      <c r="M207" s="108">
        <v>2270</v>
      </c>
      <c r="N207" s="109" t="s">
        <v>784</v>
      </c>
      <c r="O207" s="111" t="s">
        <v>847</v>
      </c>
      <c r="P207" s="109" t="s">
        <v>848</v>
      </c>
      <c r="Q207" s="109" t="s">
        <v>849</v>
      </c>
      <c r="R207" s="108">
        <v>2</v>
      </c>
      <c r="S207" s="111" t="s">
        <v>150</v>
      </c>
      <c r="T207" s="108">
        <v>1090603</v>
      </c>
      <c r="U207" s="108">
        <v>3660</v>
      </c>
      <c r="V207" s="108">
        <v>1260</v>
      </c>
      <c r="W207" s="108">
        <v>99</v>
      </c>
      <c r="X207" s="113">
        <v>2021</v>
      </c>
      <c r="Y207" s="113">
        <v>109</v>
      </c>
      <c r="Z207" s="113">
        <v>0</v>
      </c>
      <c r="AA207" s="114" t="s">
        <v>766</v>
      </c>
      <c r="AB207" s="108">
        <v>462</v>
      </c>
      <c r="AC207" s="109" t="s">
        <v>772</v>
      </c>
      <c r="AD207" s="211" t="s">
        <v>850</v>
      </c>
      <c r="AE207" s="211" t="s">
        <v>773</v>
      </c>
      <c r="AF207" s="212">
        <f t="shared" si="13"/>
        <v>-15</v>
      </c>
      <c r="AG207" s="213">
        <f t="shared" si="14"/>
        <v>1242.7</v>
      </c>
      <c r="AH207" s="214">
        <f t="shared" si="15"/>
        <v>-18640.5</v>
      </c>
      <c r="AI207" s="215" t="s">
        <v>127</v>
      </c>
    </row>
    <row r="208" spans="1:35" ht="228">
      <c r="A208" s="108">
        <v>2021</v>
      </c>
      <c r="B208" s="108">
        <v>251</v>
      </c>
      <c r="C208" s="109" t="s">
        <v>784</v>
      </c>
      <c r="D208" s="208" t="s">
        <v>851</v>
      </c>
      <c r="E208" s="109" t="s">
        <v>746</v>
      </c>
      <c r="F208" s="216" t="s">
        <v>852</v>
      </c>
      <c r="G208" s="112">
        <v>55156.26</v>
      </c>
      <c r="H208" s="112">
        <v>5014.21</v>
      </c>
      <c r="I208" s="107" t="s">
        <v>118</v>
      </c>
      <c r="J208" s="112">
        <f t="shared" si="12"/>
        <v>50142.05</v>
      </c>
      <c r="K208" s="210" t="s">
        <v>853</v>
      </c>
      <c r="L208" s="108">
        <v>2021</v>
      </c>
      <c r="M208" s="108">
        <v>2261</v>
      </c>
      <c r="N208" s="109" t="s">
        <v>793</v>
      </c>
      <c r="O208" s="111" t="s">
        <v>854</v>
      </c>
      <c r="P208" s="109" t="s">
        <v>855</v>
      </c>
      <c r="Q208" s="109" t="s">
        <v>856</v>
      </c>
      <c r="R208" s="108">
        <v>2</v>
      </c>
      <c r="S208" s="111" t="s">
        <v>150</v>
      </c>
      <c r="T208" s="108">
        <v>2110701</v>
      </c>
      <c r="U208" s="108">
        <v>10230</v>
      </c>
      <c r="V208" s="108">
        <v>3055</v>
      </c>
      <c r="W208" s="108">
        <v>99</v>
      </c>
      <c r="X208" s="113">
        <v>2021</v>
      </c>
      <c r="Y208" s="113">
        <v>67</v>
      </c>
      <c r="Z208" s="113">
        <v>0</v>
      </c>
      <c r="AA208" s="114" t="s">
        <v>785</v>
      </c>
      <c r="AB208" s="108">
        <v>450</v>
      </c>
      <c r="AC208" s="109" t="s">
        <v>785</v>
      </c>
      <c r="AD208" s="211" t="s">
        <v>857</v>
      </c>
      <c r="AE208" s="211" t="s">
        <v>785</v>
      </c>
      <c r="AF208" s="212">
        <f t="shared" si="13"/>
        <v>-27</v>
      </c>
      <c r="AG208" s="213">
        <f t="shared" si="14"/>
        <v>50142.05</v>
      </c>
      <c r="AH208" s="214">
        <f t="shared" si="15"/>
        <v>-1353835.35</v>
      </c>
      <c r="AI208" s="215" t="s">
        <v>127</v>
      </c>
    </row>
    <row r="209" spans="1:35" ht="24">
      <c r="A209" s="108">
        <v>2021</v>
      </c>
      <c r="B209" s="108">
        <v>252</v>
      </c>
      <c r="C209" s="109" t="s">
        <v>766</v>
      </c>
      <c r="D209" s="208" t="s">
        <v>858</v>
      </c>
      <c r="E209" s="109" t="s">
        <v>738</v>
      </c>
      <c r="F209" s="216" t="s">
        <v>859</v>
      </c>
      <c r="G209" s="112">
        <v>4910.5</v>
      </c>
      <c r="H209" s="112">
        <v>885.5</v>
      </c>
      <c r="I209" s="107" t="s">
        <v>118</v>
      </c>
      <c r="J209" s="112">
        <f t="shared" si="12"/>
        <v>4025</v>
      </c>
      <c r="K209" s="210" t="s">
        <v>860</v>
      </c>
      <c r="L209" s="108">
        <v>2021</v>
      </c>
      <c r="M209" s="108">
        <v>2242</v>
      </c>
      <c r="N209" s="109" t="s">
        <v>746</v>
      </c>
      <c r="O209" s="111" t="s">
        <v>140</v>
      </c>
      <c r="P209" s="109" t="s">
        <v>141</v>
      </c>
      <c r="Q209" s="109" t="s">
        <v>142</v>
      </c>
      <c r="R209" s="108">
        <v>1</v>
      </c>
      <c r="S209" s="111" t="s">
        <v>122</v>
      </c>
      <c r="T209" s="108">
        <v>1010203</v>
      </c>
      <c r="U209" s="108">
        <v>140</v>
      </c>
      <c r="V209" s="108">
        <v>1050</v>
      </c>
      <c r="W209" s="108">
        <v>9</v>
      </c>
      <c r="X209" s="113">
        <v>2021</v>
      </c>
      <c r="Y209" s="113">
        <v>249</v>
      </c>
      <c r="Z209" s="113">
        <v>0</v>
      </c>
      <c r="AA209" s="114" t="s">
        <v>861</v>
      </c>
      <c r="AB209" s="108">
        <v>475</v>
      </c>
      <c r="AC209" s="109" t="s">
        <v>772</v>
      </c>
      <c r="AD209" s="211" t="s">
        <v>839</v>
      </c>
      <c r="AE209" s="211" t="s">
        <v>772</v>
      </c>
      <c r="AF209" s="212">
        <f t="shared" si="13"/>
        <v>-19</v>
      </c>
      <c r="AG209" s="213">
        <f t="shared" si="14"/>
        <v>4025</v>
      </c>
      <c r="AH209" s="214">
        <f t="shared" si="15"/>
        <v>-76475</v>
      </c>
      <c r="AI209" s="215" t="s">
        <v>127</v>
      </c>
    </row>
    <row r="210" spans="1:35" ht="228">
      <c r="A210" s="108">
        <v>2021</v>
      </c>
      <c r="B210" s="108">
        <v>253</v>
      </c>
      <c r="C210" s="109" t="s">
        <v>785</v>
      </c>
      <c r="D210" s="208" t="s">
        <v>795</v>
      </c>
      <c r="E210" s="109" t="s">
        <v>766</v>
      </c>
      <c r="F210" s="216" t="s">
        <v>852</v>
      </c>
      <c r="G210" s="112">
        <v>-55156.26</v>
      </c>
      <c r="H210" s="112">
        <v>-5014.21</v>
      </c>
      <c r="I210" s="107" t="s">
        <v>118</v>
      </c>
      <c r="J210" s="112">
        <f t="shared" si="12"/>
        <v>-50142.05</v>
      </c>
      <c r="K210" s="210" t="s">
        <v>853</v>
      </c>
      <c r="L210" s="108">
        <v>2021</v>
      </c>
      <c r="M210" s="108">
        <v>2289</v>
      </c>
      <c r="N210" s="109" t="s">
        <v>785</v>
      </c>
      <c r="O210" s="111" t="s">
        <v>854</v>
      </c>
      <c r="P210" s="109" t="s">
        <v>855</v>
      </c>
      <c r="Q210" s="109" t="s">
        <v>856</v>
      </c>
      <c r="R210" s="108">
        <v>2</v>
      </c>
      <c r="S210" s="111" t="s">
        <v>150</v>
      </c>
      <c r="T210" s="108">
        <v>2110701</v>
      </c>
      <c r="U210" s="108">
        <v>10230</v>
      </c>
      <c r="V210" s="108">
        <v>3055</v>
      </c>
      <c r="W210" s="108">
        <v>99</v>
      </c>
      <c r="X210" s="113">
        <v>2021</v>
      </c>
      <c r="Y210" s="113">
        <v>67</v>
      </c>
      <c r="Z210" s="113">
        <v>0</v>
      </c>
      <c r="AA210" s="114" t="s">
        <v>785</v>
      </c>
      <c r="AB210" s="108">
        <v>450</v>
      </c>
      <c r="AC210" s="109" t="s">
        <v>785</v>
      </c>
      <c r="AD210" s="211" t="s">
        <v>862</v>
      </c>
      <c r="AE210" s="211" t="s">
        <v>785</v>
      </c>
      <c r="AF210" s="212">
        <f t="shared" si="13"/>
        <v>-29</v>
      </c>
      <c r="AG210" s="213">
        <f t="shared" si="14"/>
        <v>-50142.05</v>
      </c>
      <c r="AH210" s="214">
        <f t="shared" si="15"/>
        <v>1454119.4500000002</v>
      </c>
      <c r="AI210" s="215" t="s">
        <v>127</v>
      </c>
    </row>
    <row r="211" spans="1:35" ht="228">
      <c r="A211" s="108">
        <v>2021</v>
      </c>
      <c r="B211" s="108">
        <v>254</v>
      </c>
      <c r="C211" s="109" t="s">
        <v>785</v>
      </c>
      <c r="D211" s="208" t="s">
        <v>774</v>
      </c>
      <c r="E211" s="109" t="s">
        <v>766</v>
      </c>
      <c r="F211" s="216" t="s">
        <v>852</v>
      </c>
      <c r="G211" s="112">
        <v>55156.26</v>
      </c>
      <c r="H211" s="112">
        <v>5014.21</v>
      </c>
      <c r="I211" s="107" t="s">
        <v>118</v>
      </c>
      <c r="J211" s="112">
        <f t="shared" si="12"/>
        <v>50142.05</v>
      </c>
      <c r="K211" s="210" t="s">
        <v>853</v>
      </c>
      <c r="L211" s="108">
        <v>2021</v>
      </c>
      <c r="M211" s="108">
        <v>2291</v>
      </c>
      <c r="N211" s="109" t="s">
        <v>785</v>
      </c>
      <c r="O211" s="111" t="s">
        <v>854</v>
      </c>
      <c r="P211" s="109" t="s">
        <v>855</v>
      </c>
      <c r="Q211" s="109" t="s">
        <v>856</v>
      </c>
      <c r="R211" s="108">
        <v>2</v>
      </c>
      <c r="S211" s="111" t="s">
        <v>150</v>
      </c>
      <c r="T211" s="108">
        <v>2110701</v>
      </c>
      <c r="U211" s="108">
        <v>10230</v>
      </c>
      <c r="V211" s="108">
        <v>3055</v>
      </c>
      <c r="W211" s="108">
        <v>99</v>
      </c>
      <c r="X211" s="113">
        <v>2021</v>
      </c>
      <c r="Y211" s="113">
        <v>67</v>
      </c>
      <c r="Z211" s="113">
        <v>0</v>
      </c>
      <c r="AA211" s="114" t="s">
        <v>785</v>
      </c>
      <c r="AB211" s="108">
        <v>450</v>
      </c>
      <c r="AC211" s="109" t="s">
        <v>785</v>
      </c>
      <c r="AD211" s="211" t="s">
        <v>863</v>
      </c>
      <c r="AE211" s="211" t="s">
        <v>785</v>
      </c>
      <c r="AF211" s="212">
        <f t="shared" si="13"/>
        <v>-30</v>
      </c>
      <c r="AG211" s="213">
        <f t="shared" si="14"/>
        <v>50142.05</v>
      </c>
      <c r="AH211" s="214">
        <f t="shared" si="15"/>
        <v>-1504261.5</v>
      </c>
      <c r="AI211" s="215" t="s">
        <v>127</v>
      </c>
    </row>
    <row r="212" spans="1:35" ht="48">
      <c r="A212" s="108">
        <v>2021</v>
      </c>
      <c r="B212" s="108">
        <v>255</v>
      </c>
      <c r="C212" s="109" t="s">
        <v>785</v>
      </c>
      <c r="D212" s="208" t="s">
        <v>864</v>
      </c>
      <c r="E212" s="109" t="s">
        <v>807</v>
      </c>
      <c r="F212" s="216" t="s">
        <v>865</v>
      </c>
      <c r="G212" s="112">
        <v>3666.1</v>
      </c>
      <c r="H212" s="112">
        <v>661.1</v>
      </c>
      <c r="I212" s="107" t="s">
        <v>118</v>
      </c>
      <c r="J212" s="112">
        <f t="shared" si="12"/>
        <v>3005</v>
      </c>
      <c r="K212" s="210" t="s">
        <v>866</v>
      </c>
      <c r="L212" s="108">
        <v>2021</v>
      </c>
      <c r="M212" s="108">
        <v>2205</v>
      </c>
      <c r="N212" s="109" t="s">
        <v>738</v>
      </c>
      <c r="O212" s="111" t="s">
        <v>867</v>
      </c>
      <c r="P212" s="109" t="s">
        <v>868</v>
      </c>
      <c r="Q212" s="109" t="s">
        <v>869</v>
      </c>
      <c r="R212" s="108">
        <v>3</v>
      </c>
      <c r="S212" s="111" t="s">
        <v>290</v>
      </c>
      <c r="T212" s="108">
        <v>1070102</v>
      </c>
      <c r="U212" s="108">
        <v>2550</v>
      </c>
      <c r="V212" s="108">
        <v>2078</v>
      </c>
      <c r="W212" s="108">
        <v>99</v>
      </c>
      <c r="X212" s="113">
        <v>2020</v>
      </c>
      <c r="Y212" s="113">
        <v>241</v>
      </c>
      <c r="Z212" s="113">
        <v>0</v>
      </c>
      <c r="AA212" s="114" t="s">
        <v>870</v>
      </c>
      <c r="AB212" s="108">
        <v>594</v>
      </c>
      <c r="AC212" s="109" t="s">
        <v>871</v>
      </c>
      <c r="AD212" s="211" t="s">
        <v>841</v>
      </c>
      <c r="AE212" s="211" t="s">
        <v>871</v>
      </c>
      <c r="AF212" s="212">
        <f t="shared" si="13"/>
        <v>49</v>
      </c>
      <c r="AG212" s="213">
        <f t="shared" si="14"/>
        <v>3005</v>
      </c>
      <c r="AH212" s="214">
        <f t="shared" si="15"/>
        <v>147245</v>
      </c>
      <c r="AI212" s="215" t="s">
        <v>127</v>
      </c>
    </row>
    <row r="213" spans="1:35" ht="48">
      <c r="A213" s="108">
        <v>2021</v>
      </c>
      <c r="B213" s="108">
        <v>255</v>
      </c>
      <c r="C213" s="109" t="s">
        <v>785</v>
      </c>
      <c r="D213" s="208" t="s">
        <v>864</v>
      </c>
      <c r="E213" s="109" t="s">
        <v>807</v>
      </c>
      <c r="F213" s="216" t="s">
        <v>865</v>
      </c>
      <c r="G213" s="112">
        <v>2053.8</v>
      </c>
      <c r="H213" s="112">
        <v>370.35</v>
      </c>
      <c r="I213" s="107" t="s">
        <v>118</v>
      </c>
      <c r="J213" s="112">
        <f t="shared" si="12"/>
        <v>1683.4500000000003</v>
      </c>
      <c r="K213" s="210" t="s">
        <v>866</v>
      </c>
      <c r="L213" s="108">
        <v>2021</v>
      </c>
      <c r="M213" s="108">
        <v>2205</v>
      </c>
      <c r="N213" s="109" t="s">
        <v>738</v>
      </c>
      <c r="O213" s="111" t="s">
        <v>867</v>
      </c>
      <c r="P213" s="109" t="s">
        <v>868</v>
      </c>
      <c r="Q213" s="109" t="s">
        <v>869</v>
      </c>
      <c r="R213" s="108">
        <v>3</v>
      </c>
      <c r="S213" s="111" t="s">
        <v>290</v>
      </c>
      <c r="T213" s="108">
        <v>1070103</v>
      </c>
      <c r="U213" s="108">
        <v>2560</v>
      </c>
      <c r="V213" s="108">
        <v>2079</v>
      </c>
      <c r="W213" s="108">
        <v>99</v>
      </c>
      <c r="X213" s="113">
        <v>2020</v>
      </c>
      <c r="Y213" s="113">
        <v>242</v>
      </c>
      <c r="Z213" s="113">
        <v>0</v>
      </c>
      <c r="AA213" s="114" t="s">
        <v>870</v>
      </c>
      <c r="AB213" s="108">
        <v>596</v>
      </c>
      <c r="AC213" s="109" t="s">
        <v>871</v>
      </c>
      <c r="AD213" s="211" t="s">
        <v>841</v>
      </c>
      <c r="AE213" s="211" t="s">
        <v>871</v>
      </c>
      <c r="AF213" s="212">
        <f t="shared" si="13"/>
        <v>49</v>
      </c>
      <c r="AG213" s="213">
        <f t="shared" si="14"/>
        <v>1683.4500000000003</v>
      </c>
      <c r="AH213" s="214">
        <f t="shared" si="15"/>
        <v>82489.05000000002</v>
      </c>
      <c r="AI213" s="215" t="s">
        <v>127</v>
      </c>
    </row>
    <row r="214" spans="1:35" ht="48">
      <c r="A214" s="108">
        <v>2021</v>
      </c>
      <c r="B214" s="108">
        <v>255</v>
      </c>
      <c r="C214" s="109" t="s">
        <v>785</v>
      </c>
      <c r="D214" s="208" t="s">
        <v>864</v>
      </c>
      <c r="E214" s="109" t="s">
        <v>807</v>
      </c>
      <c r="F214" s="216" t="s">
        <v>865</v>
      </c>
      <c r="G214" s="112">
        <v>49</v>
      </c>
      <c r="H214" s="112">
        <v>8.84</v>
      </c>
      <c r="I214" s="107" t="s">
        <v>118</v>
      </c>
      <c r="J214" s="112">
        <f t="shared" si="12"/>
        <v>40.16</v>
      </c>
      <c r="K214" s="210" t="s">
        <v>866</v>
      </c>
      <c r="L214" s="108">
        <v>2021</v>
      </c>
      <c r="M214" s="108">
        <v>2205</v>
      </c>
      <c r="N214" s="109" t="s">
        <v>738</v>
      </c>
      <c r="O214" s="111" t="s">
        <v>867</v>
      </c>
      <c r="P214" s="109" t="s">
        <v>868</v>
      </c>
      <c r="Q214" s="109" t="s">
        <v>869</v>
      </c>
      <c r="R214" s="108">
        <v>3</v>
      </c>
      <c r="S214" s="111" t="s">
        <v>290</v>
      </c>
      <c r="T214" s="108">
        <v>1070103</v>
      </c>
      <c r="U214" s="108">
        <v>2560</v>
      </c>
      <c r="V214" s="108">
        <v>1225</v>
      </c>
      <c r="W214" s="108">
        <v>99</v>
      </c>
      <c r="X214" s="113">
        <v>2020</v>
      </c>
      <c r="Y214" s="113">
        <v>243</v>
      </c>
      <c r="Z214" s="113">
        <v>0</v>
      </c>
      <c r="AA214" s="114" t="s">
        <v>870</v>
      </c>
      <c r="AB214" s="108">
        <v>595</v>
      </c>
      <c r="AC214" s="109" t="s">
        <v>871</v>
      </c>
      <c r="AD214" s="211" t="s">
        <v>841</v>
      </c>
      <c r="AE214" s="211" t="s">
        <v>871</v>
      </c>
      <c r="AF214" s="212">
        <f t="shared" si="13"/>
        <v>49</v>
      </c>
      <c r="AG214" s="213">
        <f t="shared" si="14"/>
        <v>40.16</v>
      </c>
      <c r="AH214" s="214">
        <f t="shared" si="15"/>
        <v>1967.84</v>
      </c>
      <c r="AI214" s="215" t="s">
        <v>127</v>
      </c>
    </row>
    <row r="215" spans="1:35" ht="48">
      <c r="A215" s="108">
        <v>2021</v>
      </c>
      <c r="B215" s="108">
        <v>255</v>
      </c>
      <c r="C215" s="109" t="s">
        <v>785</v>
      </c>
      <c r="D215" s="208" t="s">
        <v>864</v>
      </c>
      <c r="E215" s="109" t="s">
        <v>807</v>
      </c>
      <c r="F215" s="216" t="s">
        <v>865</v>
      </c>
      <c r="G215" s="112">
        <v>74.9</v>
      </c>
      <c r="H215" s="112">
        <v>13.51</v>
      </c>
      <c r="I215" s="107" t="s">
        <v>118</v>
      </c>
      <c r="J215" s="112">
        <f t="shared" si="12"/>
        <v>61.39000000000001</v>
      </c>
      <c r="K215" s="210" t="s">
        <v>866</v>
      </c>
      <c r="L215" s="108">
        <v>2021</v>
      </c>
      <c r="M215" s="108">
        <v>2205</v>
      </c>
      <c r="N215" s="109" t="s">
        <v>738</v>
      </c>
      <c r="O215" s="111" t="s">
        <v>867</v>
      </c>
      <c r="P215" s="109" t="s">
        <v>868</v>
      </c>
      <c r="Q215" s="109" t="s">
        <v>869</v>
      </c>
      <c r="R215" s="108">
        <v>1</v>
      </c>
      <c r="S215" s="111" t="s">
        <v>122</v>
      </c>
      <c r="T215" s="108">
        <v>1010203</v>
      </c>
      <c r="U215" s="108">
        <v>140</v>
      </c>
      <c r="V215" s="108">
        <v>1050</v>
      </c>
      <c r="W215" s="108">
        <v>4</v>
      </c>
      <c r="X215" s="113">
        <v>2020</v>
      </c>
      <c r="Y215" s="113">
        <v>244</v>
      </c>
      <c r="Z215" s="113">
        <v>0</v>
      </c>
      <c r="AA215" s="114" t="s">
        <v>870</v>
      </c>
      <c r="AB215" s="108">
        <v>593</v>
      </c>
      <c r="AC215" s="109" t="s">
        <v>871</v>
      </c>
      <c r="AD215" s="211" t="s">
        <v>841</v>
      </c>
      <c r="AE215" s="211" t="s">
        <v>871</v>
      </c>
      <c r="AF215" s="212">
        <f t="shared" si="13"/>
        <v>49</v>
      </c>
      <c r="AG215" s="213">
        <f t="shared" si="14"/>
        <v>61.39000000000001</v>
      </c>
      <c r="AH215" s="214">
        <f t="shared" si="15"/>
        <v>3008.1100000000006</v>
      </c>
      <c r="AI215" s="215" t="s">
        <v>127</v>
      </c>
    </row>
    <row r="216" spans="1:35" ht="60">
      <c r="A216" s="108">
        <v>2021</v>
      </c>
      <c r="B216" s="108">
        <v>257</v>
      </c>
      <c r="C216" s="109" t="s">
        <v>861</v>
      </c>
      <c r="D216" s="208" t="s">
        <v>872</v>
      </c>
      <c r="E216" s="109" t="s">
        <v>766</v>
      </c>
      <c r="F216" s="216" t="s">
        <v>873</v>
      </c>
      <c r="G216" s="112">
        <v>4575</v>
      </c>
      <c r="H216" s="112">
        <v>825</v>
      </c>
      <c r="I216" s="107" t="s">
        <v>118</v>
      </c>
      <c r="J216" s="112">
        <f t="shared" si="12"/>
        <v>3750</v>
      </c>
      <c r="K216" s="210" t="s">
        <v>874</v>
      </c>
      <c r="L216" s="108">
        <v>2021</v>
      </c>
      <c r="M216" s="108">
        <v>2302</v>
      </c>
      <c r="N216" s="109" t="s">
        <v>861</v>
      </c>
      <c r="O216" s="111" t="s">
        <v>875</v>
      </c>
      <c r="P216" s="109" t="s">
        <v>876</v>
      </c>
      <c r="Q216" s="109" t="s">
        <v>142</v>
      </c>
      <c r="R216" s="108">
        <v>3</v>
      </c>
      <c r="S216" s="111" t="s">
        <v>290</v>
      </c>
      <c r="T216" s="108">
        <v>1070203</v>
      </c>
      <c r="U216" s="108">
        <v>2670</v>
      </c>
      <c r="V216" s="108">
        <v>1233</v>
      </c>
      <c r="W216" s="108">
        <v>99</v>
      </c>
      <c r="X216" s="113">
        <v>2021</v>
      </c>
      <c r="Y216" s="113">
        <v>110</v>
      </c>
      <c r="Z216" s="113">
        <v>0</v>
      </c>
      <c r="AA216" s="114" t="s">
        <v>861</v>
      </c>
      <c r="AB216" s="108">
        <v>479</v>
      </c>
      <c r="AC216" s="109" t="s">
        <v>772</v>
      </c>
      <c r="AD216" s="211" t="s">
        <v>863</v>
      </c>
      <c r="AE216" s="211" t="s">
        <v>772</v>
      </c>
      <c r="AF216" s="212">
        <f t="shared" si="13"/>
        <v>-25</v>
      </c>
      <c r="AG216" s="213">
        <f t="shared" si="14"/>
        <v>3750</v>
      </c>
      <c r="AH216" s="214">
        <f t="shared" si="15"/>
        <v>-93750</v>
      </c>
      <c r="AI216" s="215" t="s">
        <v>127</v>
      </c>
    </row>
    <row r="217" spans="1:35" ht="15">
      <c r="A217" s="108">
        <v>2021</v>
      </c>
      <c r="B217" s="108">
        <v>258</v>
      </c>
      <c r="C217" s="109" t="s">
        <v>861</v>
      </c>
      <c r="D217" s="208" t="s">
        <v>877</v>
      </c>
      <c r="E217" s="109" t="s">
        <v>784</v>
      </c>
      <c r="F217" s="216" t="s">
        <v>878</v>
      </c>
      <c r="G217" s="112">
        <v>24.14</v>
      </c>
      <c r="H217" s="112">
        <v>4.22</v>
      </c>
      <c r="I217" s="107" t="s">
        <v>118</v>
      </c>
      <c r="J217" s="112">
        <f t="shared" si="12"/>
        <v>19.92</v>
      </c>
      <c r="K217" s="210" t="s">
        <v>330</v>
      </c>
      <c r="L217" s="108">
        <v>2021</v>
      </c>
      <c r="M217" s="108">
        <v>2303</v>
      </c>
      <c r="N217" s="109" t="s">
        <v>861</v>
      </c>
      <c r="O217" s="111" t="s">
        <v>331</v>
      </c>
      <c r="P217" s="109" t="s">
        <v>332</v>
      </c>
      <c r="Q217" s="109" t="s">
        <v>332</v>
      </c>
      <c r="R217" s="108">
        <v>1</v>
      </c>
      <c r="S217" s="111" t="s">
        <v>122</v>
      </c>
      <c r="T217" s="108">
        <v>1010203</v>
      </c>
      <c r="U217" s="108">
        <v>140</v>
      </c>
      <c r="V217" s="108">
        <v>1050</v>
      </c>
      <c r="W217" s="108">
        <v>1</v>
      </c>
      <c r="X217" s="113">
        <v>2021</v>
      </c>
      <c r="Y217" s="113">
        <v>31</v>
      </c>
      <c r="Z217" s="113">
        <v>0</v>
      </c>
      <c r="AA217" s="114" t="s">
        <v>772</v>
      </c>
      <c r="AB217" s="108">
        <v>476</v>
      </c>
      <c r="AC217" s="109" t="s">
        <v>772</v>
      </c>
      <c r="AD217" s="211" t="s">
        <v>879</v>
      </c>
      <c r="AE217" s="211" t="s">
        <v>772</v>
      </c>
      <c r="AF217" s="212">
        <f t="shared" si="13"/>
        <v>-26</v>
      </c>
      <c r="AG217" s="213">
        <f t="shared" si="14"/>
        <v>19.92</v>
      </c>
      <c r="AH217" s="214">
        <f t="shared" si="15"/>
        <v>-517.9200000000001</v>
      </c>
      <c r="AI217" s="215" t="s">
        <v>127</v>
      </c>
    </row>
    <row r="218" spans="1:35" ht="15">
      <c r="A218" s="108">
        <v>2021</v>
      </c>
      <c r="B218" s="108">
        <v>259</v>
      </c>
      <c r="C218" s="109" t="s">
        <v>861</v>
      </c>
      <c r="D218" s="208" t="s">
        <v>880</v>
      </c>
      <c r="E218" s="109" t="s">
        <v>784</v>
      </c>
      <c r="F218" s="216" t="s">
        <v>878</v>
      </c>
      <c r="G218" s="112">
        <v>207.4</v>
      </c>
      <c r="H218" s="112">
        <v>37.4</v>
      </c>
      <c r="I218" s="107" t="s">
        <v>118</v>
      </c>
      <c r="J218" s="112">
        <f t="shared" si="12"/>
        <v>170</v>
      </c>
      <c r="K218" s="210" t="s">
        <v>336</v>
      </c>
      <c r="L218" s="108">
        <v>2021</v>
      </c>
      <c r="M218" s="108">
        <v>2305</v>
      </c>
      <c r="N218" s="109" t="s">
        <v>861</v>
      </c>
      <c r="O218" s="111" t="s">
        <v>331</v>
      </c>
      <c r="P218" s="109" t="s">
        <v>332</v>
      </c>
      <c r="Q218" s="109" t="s">
        <v>332</v>
      </c>
      <c r="R218" s="108">
        <v>1</v>
      </c>
      <c r="S218" s="111" t="s">
        <v>122</v>
      </c>
      <c r="T218" s="108">
        <v>1010203</v>
      </c>
      <c r="U218" s="108">
        <v>140</v>
      </c>
      <c r="V218" s="108">
        <v>1050</v>
      </c>
      <c r="W218" s="108">
        <v>99</v>
      </c>
      <c r="X218" s="113">
        <v>2021</v>
      </c>
      <c r="Y218" s="113">
        <v>32</v>
      </c>
      <c r="Z218" s="113">
        <v>0</v>
      </c>
      <c r="AA218" s="114" t="s">
        <v>772</v>
      </c>
      <c r="AB218" s="108">
        <v>478</v>
      </c>
      <c r="AC218" s="109" t="s">
        <v>772</v>
      </c>
      <c r="AD218" s="211" t="s">
        <v>881</v>
      </c>
      <c r="AE218" s="211" t="s">
        <v>772</v>
      </c>
      <c r="AF218" s="212">
        <f t="shared" si="13"/>
        <v>-27</v>
      </c>
      <c r="AG218" s="213">
        <f t="shared" si="14"/>
        <v>170</v>
      </c>
      <c r="AH218" s="214">
        <f t="shared" si="15"/>
        <v>-4590</v>
      </c>
      <c r="AI218" s="215" t="s">
        <v>127</v>
      </c>
    </row>
    <row r="219" spans="1:35" ht="15">
      <c r="A219" s="108">
        <v>2021</v>
      </c>
      <c r="B219" s="108">
        <v>260</v>
      </c>
      <c r="C219" s="109" t="s">
        <v>861</v>
      </c>
      <c r="D219" s="208" t="s">
        <v>882</v>
      </c>
      <c r="E219" s="109" t="s">
        <v>784</v>
      </c>
      <c r="F219" s="216" t="s">
        <v>878</v>
      </c>
      <c r="G219" s="112">
        <v>170.8</v>
      </c>
      <c r="H219" s="112">
        <v>30.8</v>
      </c>
      <c r="I219" s="107" t="s">
        <v>118</v>
      </c>
      <c r="J219" s="112">
        <f t="shared" si="12"/>
        <v>140</v>
      </c>
      <c r="K219" s="210" t="s">
        <v>336</v>
      </c>
      <c r="L219" s="108">
        <v>2021</v>
      </c>
      <c r="M219" s="108">
        <v>2306</v>
      </c>
      <c r="N219" s="109" t="s">
        <v>861</v>
      </c>
      <c r="O219" s="111" t="s">
        <v>331</v>
      </c>
      <c r="P219" s="109" t="s">
        <v>332</v>
      </c>
      <c r="Q219" s="109" t="s">
        <v>332</v>
      </c>
      <c r="R219" s="108">
        <v>1</v>
      </c>
      <c r="S219" s="111" t="s">
        <v>122</v>
      </c>
      <c r="T219" s="108">
        <v>1010203</v>
      </c>
      <c r="U219" s="108">
        <v>140</v>
      </c>
      <c r="V219" s="108">
        <v>1050</v>
      </c>
      <c r="W219" s="108">
        <v>99</v>
      </c>
      <c r="X219" s="113">
        <v>2021</v>
      </c>
      <c r="Y219" s="113">
        <v>32</v>
      </c>
      <c r="Z219" s="113">
        <v>0</v>
      </c>
      <c r="AA219" s="114" t="s">
        <v>772</v>
      </c>
      <c r="AB219" s="108">
        <v>478</v>
      </c>
      <c r="AC219" s="109" t="s">
        <v>772</v>
      </c>
      <c r="AD219" s="211" t="s">
        <v>881</v>
      </c>
      <c r="AE219" s="211" t="s">
        <v>772</v>
      </c>
      <c r="AF219" s="212">
        <f t="shared" si="13"/>
        <v>-27</v>
      </c>
      <c r="AG219" s="213">
        <f t="shared" si="14"/>
        <v>140</v>
      </c>
      <c r="AH219" s="214">
        <f t="shared" si="15"/>
        <v>-3780</v>
      </c>
      <c r="AI219" s="215" t="s">
        <v>127</v>
      </c>
    </row>
    <row r="220" spans="1:35" ht="15">
      <c r="A220" s="108">
        <v>2021</v>
      </c>
      <c r="B220" s="108">
        <v>261</v>
      </c>
      <c r="C220" s="109" t="s">
        <v>772</v>
      </c>
      <c r="D220" s="208" t="s">
        <v>883</v>
      </c>
      <c r="E220" s="109" t="s">
        <v>784</v>
      </c>
      <c r="F220" s="216" t="s">
        <v>878</v>
      </c>
      <c r="G220" s="112">
        <v>58.06</v>
      </c>
      <c r="H220" s="112">
        <v>10.38</v>
      </c>
      <c r="I220" s="107" t="s">
        <v>118</v>
      </c>
      <c r="J220" s="112">
        <f t="shared" si="12"/>
        <v>47.68</v>
      </c>
      <c r="K220" s="210" t="s">
        <v>330</v>
      </c>
      <c r="L220" s="108">
        <v>2021</v>
      </c>
      <c r="M220" s="108">
        <v>2304</v>
      </c>
      <c r="N220" s="109" t="s">
        <v>861</v>
      </c>
      <c r="O220" s="111" t="s">
        <v>331</v>
      </c>
      <c r="P220" s="109" t="s">
        <v>332</v>
      </c>
      <c r="Q220" s="109" t="s">
        <v>332</v>
      </c>
      <c r="R220" s="108">
        <v>1</v>
      </c>
      <c r="S220" s="111" t="s">
        <v>122</v>
      </c>
      <c r="T220" s="108">
        <v>1010203</v>
      </c>
      <c r="U220" s="108">
        <v>140</v>
      </c>
      <c r="V220" s="108">
        <v>1050</v>
      </c>
      <c r="W220" s="108">
        <v>99</v>
      </c>
      <c r="X220" s="113">
        <v>2021</v>
      </c>
      <c r="Y220" s="113">
        <v>32</v>
      </c>
      <c r="Z220" s="113">
        <v>0</v>
      </c>
      <c r="AA220" s="114" t="s">
        <v>772</v>
      </c>
      <c r="AB220" s="108">
        <v>477</v>
      </c>
      <c r="AC220" s="109" t="s">
        <v>772</v>
      </c>
      <c r="AD220" s="211" t="s">
        <v>879</v>
      </c>
      <c r="AE220" s="211" t="s">
        <v>772</v>
      </c>
      <c r="AF220" s="212">
        <f t="shared" si="13"/>
        <v>-26</v>
      </c>
      <c r="AG220" s="213">
        <f t="shared" si="14"/>
        <v>47.68</v>
      </c>
      <c r="AH220" s="214">
        <f t="shared" si="15"/>
        <v>-1239.68</v>
      </c>
      <c r="AI220" s="215" t="s">
        <v>127</v>
      </c>
    </row>
    <row r="221" spans="1:35" ht="60">
      <c r="A221" s="108">
        <v>2021</v>
      </c>
      <c r="B221" s="108">
        <v>262</v>
      </c>
      <c r="C221" s="109" t="s">
        <v>818</v>
      </c>
      <c r="D221" s="208" t="s">
        <v>884</v>
      </c>
      <c r="E221" s="109" t="s">
        <v>772</v>
      </c>
      <c r="F221" s="216" t="s">
        <v>885</v>
      </c>
      <c r="G221" s="112">
        <v>3829.76</v>
      </c>
      <c r="H221" s="112">
        <v>690.61</v>
      </c>
      <c r="I221" s="107" t="s">
        <v>118</v>
      </c>
      <c r="J221" s="112">
        <f t="shared" si="12"/>
        <v>3139.15</v>
      </c>
      <c r="K221" s="210" t="s">
        <v>886</v>
      </c>
      <c r="L221" s="108">
        <v>2021</v>
      </c>
      <c r="M221" s="108">
        <v>2367</v>
      </c>
      <c r="N221" s="109" t="s">
        <v>755</v>
      </c>
      <c r="O221" s="111" t="s">
        <v>887</v>
      </c>
      <c r="P221" s="109" t="s">
        <v>888</v>
      </c>
      <c r="Q221" s="109" t="s">
        <v>142</v>
      </c>
      <c r="R221" s="108">
        <v>2</v>
      </c>
      <c r="S221" s="111" t="s">
        <v>150</v>
      </c>
      <c r="T221" s="108">
        <v>2010501</v>
      </c>
      <c r="U221" s="108">
        <v>6130</v>
      </c>
      <c r="V221" s="108">
        <v>3001</v>
      </c>
      <c r="W221" s="108">
        <v>99</v>
      </c>
      <c r="X221" s="113">
        <v>2021</v>
      </c>
      <c r="Y221" s="113">
        <v>139</v>
      </c>
      <c r="Z221" s="113">
        <v>0</v>
      </c>
      <c r="AA221" s="114" t="s">
        <v>773</v>
      </c>
      <c r="AB221" s="108">
        <v>487</v>
      </c>
      <c r="AC221" s="109" t="s">
        <v>821</v>
      </c>
      <c r="AD221" s="211" t="s">
        <v>889</v>
      </c>
      <c r="AE221" s="211" t="s">
        <v>821</v>
      </c>
      <c r="AF221" s="212">
        <f t="shared" si="13"/>
        <v>-19</v>
      </c>
      <c r="AG221" s="213">
        <f t="shared" si="14"/>
        <v>3139.15</v>
      </c>
      <c r="AH221" s="214">
        <f t="shared" si="15"/>
        <v>-59643.85</v>
      </c>
      <c r="AI221" s="215" t="s">
        <v>127</v>
      </c>
    </row>
    <row r="222" spans="1:35" ht="24">
      <c r="A222" s="108">
        <v>2021</v>
      </c>
      <c r="B222" s="108">
        <v>263</v>
      </c>
      <c r="C222" s="109" t="s">
        <v>870</v>
      </c>
      <c r="D222" s="208" t="s">
        <v>890</v>
      </c>
      <c r="E222" s="109" t="s">
        <v>861</v>
      </c>
      <c r="F222" s="216" t="s">
        <v>257</v>
      </c>
      <c r="G222" s="112">
        <v>592.81</v>
      </c>
      <c r="H222" s="112">
        <v>106.9</v>
      </c>
      <c r="I222" s="107" t="s">
        <v>118</v>
      </c>
      <c r="J222" s="112">
        <f t="shared" si="12"/>
        <v>485.90999999999997</v>
      </c>
      <c r="K222" s="210" t="s">
        <v>247</v>
      </c>
      <c r="L222" s="108">
        <v>2021</v>
      </c>
      <c r="M222" s="108">
        <v>2337</v>
      </c>
      <c r="N222" s="109" t="s">
        <v>772</v>
      </c>
      <c r="O222" s="111" t="s">
        <v>241</v>
      </c>
      <c r="P222" s="109" t="s">
        <v>242</v>
      </c>
      <c r="Q222" s="109" t="s">
        <v>242</v>
      </c>
      <c r="R222" s="108">
        <v>1</v>
      </c>
      <c r="S222" s="111" t="s">
        <v>122</v>
      </c>
      <c r="T222" s="108">
        <v>1080203</v>
      </c>
      <c r="U222" s="108">
        <v>2890</v>
      </c>
      <c r="V222" s="108">
        <v>1938</v>
      </c>
      <c r="W222" s="108">
        <v>99</v>
      </c>
      <c r="X222" s="113">
        <v>2021</v>
      </c>
      <c r="Y222" s="113">
        <v>187</v>
      </c>
      <c r="Z222" s="113">
        <v>0</v>
      </c>
      <c r="AA222" s="114" t="s">
        <v>870</v>
      </c>
      <c r="AB222" s="108">
        <v>485</v>
      </c>
      <c r="AC222" s="109" t="s">
        <v>891</v>
      </c>
      <c r="AD222" s="211" t="s">
        <v>892</v>
      </c>
      <c r="AE222" s="211" t="s">
        <v>794</v>
      </c>
      <c r="AF222" s="212">
        <f t="shared" si="13"/>
        <v>-20</v>
      </c>
      <c r="AG222" s="213">
        <f t="shared" si="14"/>
        <v>485.90999999999997</v>
      </c>
      <c r="AH222" s="214">
        <f t="shared" si="15"/>
        <v>-9718.199999999999</v>
      </c>
      <c r="AI222" s="215" t="s">
        <v>127</v>
      </c>
    </row>
    <row r="223" spans="1:35" ht="24">
      <c r="A223" s="108">
        <v>2021</v>
      </c>
      <c r="B223" s="108">
        <v>264</v>
      </c>
      <c r="C223" s="109" t="s">
        <v>870</v>
      </c>
      <c r="D223" s="208" t="s">
        <v>893</v>
      </c>
      <c r="E223" s="109" t="s">
        <v>861</v>
      </c>
      <c r="F223" s="216" t="s">
        <v>255</v>
      </c>
      <c r="G223" s="112">
        <v>718.99</v>
      </c>
      <c r="H223" s="112">
        <v>129.65</v>
      </c>
      <c r="I223" s="107" t="s">
        <v>118</v>
      </c>
      <c r="J223" s="112">
        <f t="shared" si="12"/>
        <v>589.34</v>
      </c>
      <c r="K223" s="210" t="s">
        <v>247</v>
      </c>
      <c r="L223" s="108">
        <v>2021</v>
      </c>
      <c r="M223" s="108">
        <v>2334</v>
      </c>
      <c r="N223" s="109" t="s">
        <v>772</v>
      </c>
      <c r="O223" s="111" t="s">
        <v>241</v>
      </c>
      <c r="P223" s="109" t="s">
        <v>242</v>
      </c>
      <c r="Q223" s="109" t="s">
        <v>242</v>
      </c>
      <c r="R223" s="108">
        <v>1</v>
      </c>
      <c r="S223" s="111" t="s">
        <v>122</v>
      </c>
      <c r="T223" s="108">
        <v>1010203</v>
      </c>
      <c r="U223" s="108">
        <v>140</v>
      </c>
      <c r="V223" s="108">
        <v>1050</v>
      </c>
      <c r="W223" s="108">
        <v>2</v>
      </c>
      <c r="X223" s="113">
        <v>2021</v>
      </c>
      <c r="Y223" s="113">
        <v>188</v>
      </c>
      <c r="Z223" s="113">
        <v>0</v>
      </c>
      <c r="AA223" s="114" t="s">
        <v>870</v>
      </c>
      <c r="AB223" s="108">
        <v>484</v>
      </c>
      <c r="AC223" s="109" t="s">
        <v>891</v>
      </c>
      <c r="AD223" s="211" t="s">
        <v>892</v>
      </c>
      <c r="AE223" s="211" t="s">
        <v>794</v>
      </c>
      <c r="AF223" s="212">
        <f t="shared" si="13"/>
        <v>-20</v>
      </c>
      <c r="AG223" s="213">
        <f t="shared" si="14"/>
        <v>589.34</v>
      </c>
      <c r="AH223" s="214">
        <f t="shared" si="15"/>
        <v>-11786.800000000001</v>
      </c>
      <c r="AI223" s="215" t="s">
        <v>127</v>
      </c>
    </row>
    <row r="224" spans="1:35" ht="24">
      <c r="A224" s="108">
        <v>2021</v>
      </c>
      <c r="B224" s="108">
        <v>265</v>
      </c>
      <c r="C224" s="109" t="s">
        <v>870</v>
      </c>
      <c r="D224" s="208" t="s">
        <v>894</v>
      </c>
      <c r="E224" s="109" t="s">
        <v>861</v>
      </c>
      <c r="F224" s="216" t="s">
        <v>253</v>
      </c>
      <c r="G224" s="112">
        <v>1643.19</v>
      </c>
      <c r="H224" s="112">
        <v>296.31</v>
      </c>
      <c r="I224" s="107" t="s">
        <v>118</v>
      </c>
      <c r="J224" s="112">
        <f t="shared" si="12"/>
        <v>1346.88</v>
      </c>
      <c r="K224" s="210" t="s">
        <v>247</v>
      </c>
      <c r="L224" s="108">
        <v>2021</v>
      </c>
      <c r="M224" s="108">
        <v>2335</v>
      </c>
      <c r="N224" s="109" t="s">
        <v>772</v>
      </c>
      <c r="O224" s="111" t="s">
        <v>241</v>
      </c>
      <c r="P224" s="109" t="s">
        <v>242</v>
      </c>
      <c r="Q224" s="109" t="s">
        <v>242</v>
      </c>
      <c r="R224" s="108">
        <v>1</v>
      </c>
      <c r="S224" s="111" t="s">
        <v>122</v>
      </c>
      <c r="T224" s="108">
        <v>1080203</v>
      </c>
      <c r="U224" s="108">
        <v>2890</v>
      </c>
      <c r="V224" s="108">
        <v>1938</v>
      </c>
      <c r="W224" s="108">
        <v>99</v>
      </c>
      <c r="X224" s="113">
        <v>2021</v>
      </c>
      <c r="Y224" s="113">
        <v>187</v>
      </c>
      <c r="Z224" s="113">
        <v>0</v>
      </c>
      <c r="AA224" s="114" t="s">
        <v>870</v>
      </c>
      <c r="AB224" s="108">
        <v>485</v>
      </c>
      <c r="AC224" s="109" t="s">
        <v>891</v>
      </c>
      <c r="AD224" s="211" t="s">
        <v>892</v>
      </c>
      <c r="AE224" s="211" t="s">
        <v>794</v>
      </c>
      <c r="AF224" s="212">
        <f t="shared" si="13"/>
        <v>-20</v>
      </c>
      <c r="AG224" s="213">
        <f t="shared" si="14"/>
        <v>1346.88</v>
      </c>
      <c r="AH224" s="214">
        <f t="shared" si="15"/>
        <v>-26937.600000000002</v>
      </c>
      <c r="AI224" s="215" t="s">
        <v>127</v>
      </c>
    </row>
    <row r="225" spans="1:35" ht="24">
      <c r="A225" s="108">
        <v>2021</v>
      </c>
      <c r="B225" s="108">
        <v>266</v>
      </c>
      <c r="C225" s="109" t="s">
        <v>870</v>
      </c>
      <c r="D225" s="208" t="s">
        <v>895</v>
      </c>
      <c r="E225" s="109" t="s">
        <v>861</v>
      </c>
      <c r="F225" s="216" t="s">
        <v>251</v>
      </c>
      <c r="G225" s="112">
        <v>88.46</v>
      </c>
      <c r="H225" s="112">
        <v>15.95</v>
      </c>
      <c r="I225" s="107" t="s">
        <v>118</v>
      </c>
      <c r="J225" s="112">
        <f t="shared" si="12"/>
        <v>72.50999999999999</v>
      </c>
      <c r="K225" s="210" t="s">
        <v>247</v>
      </c>
      <c r="L225" s="108">
        <v>2021</v>
      </c>
      <c r="M225" s="108">
        <v>2336</v>
      </c>
      <c r="N225" s="109" t="s">
        <v>772</v>
      </c>
      <c r="O225" s="111" t="s">
        <v>241</v>
      </c>
      <c r="P225" s="109" t="s">
        <v>242</v>
      </c>
      <c r="Q225" s="109" t="s">
        <v>242</v>
      </c>
      <c r="R225" s="108">
        <v>1</v>
      </c>
      <c r="S225" s="111" t="s">
        <v>122</v>
      </c>
      <c r="T225" s="108">
        <v>1010203</v>
      </c>
      <c r="U225" s="108">
        <v>140</v>
      </c>
      <c r="V225" s="108">
        <v>1050</v>
      </c>
      <c r="W225" s="108">
        <v>2</v>
      </c>
      <c r="X225" s="113">
        <v>2021</v>
      </c>
      <c r="Y225" s="113">
        <v>188</v>
      </c>
      <c r="Z225" s="113">
        <v>0</v>
      </c>
      <c r="AA225" s="114" t="s">
        <v>870</v>
      </c>
      <c r="AB225" s="108">
        <v>484</v>
      </c>
      <c r="AC225" s="109" t="s">
        <v>891</v>
      </c>
      <c r="AD225" s="211" t="s">
        <v>892</v>
      </c>
      <c r="AE225" s="211" t="s">
        <v>794</v>
      </c>
      <c r="AF225" s="212">
        <f t="shared" si="13"/>
        <v>-20</v>
      </c>
      <c r="AG225" s="213">
        <f t="shared" si="14"/>
        <v>72.50999999999999</v>
      </c>
      <c r="AH225" s="214">
        <f t="shared" si="15"/>
        <v>-1450.1999999999998</v>
      </c>
      <c r="AI225" s="215" t="s">
        <v>127</v>
      </c>
    </row>
    <row r="226" spans="1:35" ht="60">
      <c r="A226" s="108">
        <v>2021</v>
      </c>
      <c r="B226" s="108">
        <v>267</v>
      </c>
      <c r="C226" s="109" t="s">
        <v>870</v>
      </c>
      <c r="D226" s="208" t="s">
        <v>666</v>
      </c>
      <c r="E226" s="109" t="s">
        <v>896</v>
      </c>
      <c r="F226" s="216" t="s">
        <v>897</v>
      </c>
      <c r="G226" s="112">
        <v>960</v>
      </c>
      <c r="H226" s="112">
        <v>0</v>
      </c>
      <c r="I226" s="107" t="s">
        <v>127</v>
      </c>
      <c r="J226" s="112">
        <f t="shared" si="12"/>
        <v>960</v>
      </c>
      <c r="K226" s="210" t="s">
        <v>898</v>
      </c>
      <c r="L226" s="108">
        <v>2021</v>
      </c>
      <c r="M226" s="108">
        <v>2358</v>
      </c>
      <c r="N226" s="109" t="s">
        <v>755</v>
      </c>
      <c r="O226" s="111" t="s">
        <v>899</v>
      </c>
      <c r="P226" s="109" t="s">
        <v>900</v>
      </c>
      <c r="Q226" s="109" t="s">
        <v>142</v>
      </c>
      <c r="R226" s="108">
        <v>1</v>
      </c>
      <c r="S226" s="111" t="s">
        <v>122</v>
      </c>
      <c r="T226" s="108">
        <v>1050102</v>
      </c>
      <c r="U226" s="108">
        <v>2000</v>
      </c>
      <c r="V226" s="108">
        <v>1480</v>
      </c>
      <c r="W226" s="108">
        <v>99</v>
      </c>
      <c r="X226" s="113">
        <v>2021</v>
      </c>
      <c r="Y226" s="113">
        <v>149</v>
      </c>
      <c r="Z226" s="113">
        <v>0</v>
      </c>
      <c r="AA226" s="114" t="s">
        <v>870</v>
      </c>
      <c r="AB226" s="108">
        <v>483</v>
      </c>
      <c r="AC226" s="109" t="s">
        <v>891</v>
      </c>
      <c r="AD226" s="211" t="s">
        <v>901</v>
      </c>
      <c r="AE226" s="211" t="s">
        <v>794</v>
      </c>
      <c r="AF226" s="212">
        <f t="shared" si="13"/>
        <v>-21</v>
      </c>
      <c r="AG226" s="213">
        <f t="shared" si="14"/>
        <v>960</v>
      </c>
      <c r="AH226" s="214">
        <f t="shared" si="15"/>
        <v>-20160</v>
      </c>
      <c r="AI226" s="215" t="s">
        <v>127</v>
      </c>
    </row>
    <row r="227" spans="1:35" ht="60">
      <c r="A227" s="108">
        <v>2021</v>
      </c>
      <c r="B227" s="108">
        <v>268</v>
      </c>
      <c r="C227" s="109" t="s">
        <v>870</v>
      </c>
      <c r="D227" s="208" t="s">
        <v>902</v>
      </c>
      <c r="E227" s="109" t="s">
        <v>903</v>
      </c>
      <c r="F227" s="216" t="s">
        <v>904</v>
      </c>
      <c r="G227" s="112">
        <v>427</v>
      </c>
      <c r="H227" s="112">
        <v>77</v>
      </c>
      <c r="I227" s="107" t="s">
        <v>118</v>
      </c>
      <c r="J227" s="112">
        <f t="shared" si="12"/>
        <v>350</v>
      </c>
      <c r="K227" s="210" t="s">
        <v>905</v>
      </c>
      <c r="L227" s="108">
        <v>2021</v>
      </c>
      <c r="M227" s="108">
        <v>2378</v>
      </c>
      <c r="N227" s="109" t="s">
        <v>818</v>
      </c>
      <c r="O227" s="111" t="s">
        <v>816</v>
      </c>
      <c r="P227" s="109" t="s">
        <v>817</v>
      </c>
      <c r="Q227" s="109" t="s">
        <v>142</v>
      </c>
      <c r="R227" s="108">
        <v>3</v>
      </c>
      <c r="S227" s="111" t="s">
        <v>290</v>
      </c>
      <c r="T227" s="108">
        <v>1110203</v>
      </c>
      <c r="U227" s="108">
        <v>4430</v>
      </c>
      <c r="V227" s="108">
        <v>1290</v>
      </c>
      <c r="W227" s="108">
        <v>99</v>
      </c>
      <c r="X227" s="113">
        <v>2021</v>
      </c>
      <c r="Y227" s="113">
        <v>145</v>
      </c>
      <c r="Z227" s="113">
        <v>0</v>
      </c>
      <c r="AA227" s="114" t="s">
        <v>870</v>
      </c>
      <c r="AB227" s="108">
        <v>480</v>
      </c>
      <c r="AC227" s="109" t="s">
        <v>891</v>
      </c>
      <c r="AD227" s="211" t="s">
        <v>906</v>
      </c>
      <c r="AE227" s="211" t="s">
        <v>794</v>
      </c>
      <c r="AF227" s="212">
        <f t="shared" si="13"/>
        <v>-25</v>
      </c>
      <c r="AG227" s="213">
        <f t="shared" si="14"/>
        <v>350</v>
      </c>
      <c r="AH227" s="214">
        <f t="shared" si="15"/>
        <v>-8750</v>
      </c>
      <c r="AI227" s="215" t="s">
        <v>127</v>
      </c>
    </row>
    <row r="228" spans="1:35" ht="48">
      <c r="A228" s="108">
        <v>2021</v>
      </c>
      <c r="B228" s="108">
        <v>269</v>
      </c>
      <c r="C228" s="109" t="s">
        <v>870</v>
      </c>
      <c r="D228" s="208" t="s">
        <v>907</v>
      </c>
      <c r="E228" s="109" t="s">
        <v>784</v>
      </c>
      <c r="F228" s="216" t="s">
        <v>908</v>
      </c>
      <c r="G228" s="112">
        <v>24.53</v>
      </c>
      <c r="H228" s="112">
        <v>4.42</v>
      </c>
      <c r="I228" s="107" t="s">
        <v>118</v>
      </c>
      <c r="J228" s="112">
        <f t="shared" si="12"/>
        <v>20.11</v>
      </c>
      <c r="K228" s="210" t="s">
        <v>162</v>
      </c>
      <c r="L228" s="108">
        <v>2021</v>
      </c>
      <c r="M228" s="108">
        <v>2290</v>
      </c>
      <c r="N228" s="109" t="s">
        <v>785</v>
      </c>
      <c r="O228" s="111" t="s">
        <v>349</v>
      </c>
      <c r="P228" s="109" t="s">
        <v>655</v>
      </c>
      <c r="Q228" s="109" t="s">
        <v>158</v>
      </c>
      <c r="R228" s="108">
        <v>1</v>
      </c>
      <c r="S228" s="111" t="s">
        <v>122</v>
      </c>
      <c r="T228" s="108">
        <v>1080203</v>
      </c>
      <c r="U228" s="108">
        <v>2890</v>
      </c>
      <c r="V228" s="108">
        <v>1938</v>
      </c>
      <c r="W228" s="108">
        <v>99</v>
      </c>
      <c r="X228" s="113">
        <v>2021</v>
      </c>
      <c r="Y228" s="113">
        <v>56</v>
      </c>
      <c r="Z228" s="113">
        <v>0</v>
      </c>
      <c r="AA228" s="114" t="s">
        <v>870</v>
      </c>
      <c r="AB228" s="108">
        <v>481</v>
      </c>
      <c r="AC228" s="109" t="s">
        <v>891</v>
      </c>
      <c r="AD228" s="211" t="s">
        <v>862</v>
      </c>
      <c r="AE228" s="211" t="s">
        <v>794</v>
      </c>
      <c r="AF228" s="212">
        <f t="shared" si="13"/>
        <v>-15</v>
      </c>
      <c r="AG228" s="213">
        <f t="shared" si="14"/>
        <v>20.11</v>
      </c>
      <c r="AH228" s="214">
        <f t="shared" si="15"/>
        <v>-301.65</v>
      </c>
      <c r="AI228" s="215" t="s">
        <v>127</v>
      </c>
    </row>
    <row r="229" spans="1:35" ht="60">
      <c r="A229" s="108">
        <v>2021</v>
      </c>
      <c r="B229" s="108">
        <v>270</v>
      </c>
      <c r="C229" s="109" t="s">
        <v>870</v>
      </c>
      <c r="D229" s="208" t="s">
        <v>909</v>
      </c>
      <c r="E229" s="109" t="s">
        <v>910</v>
      </c>
      <c r="F229" s="216" t="s">
        <v>911</v>
      </c>
      <c r="G229" s="112">
        <v>9.76</v>
      </c>
      <c r="H229" s="112">
        <v>0.89</v>
      </c>
      <c r="I229" s="107" t="s">
        <v>118</v>
      </c>
      <c r="J229" s="112">
        <f t="shared" si="12"/>
        <v>8.87</v>
      </c>
      <c r="K229" s="210" t="s">
        <v>380</v>
      </c>
      <c r="L229" s="108">
        <v>2021</v>
      </c>
      <c r="M229" s="108">
        <v>2380</v>
      </c>
      <c r="N229" s="109" t="s">
        <v>818</v>
      </c>
      <c r="O229" s="111" t="s">
        <v>196</v>
      </c>
      <c r="P229" s="109" t="s">
        <v>197</v>
      </c>
      <c r="Q229" s="109" t="s">
        <v>197</v>
      </c>
      <c r="R229" s="108">
        <v>1</v>
      </c>
      <c r="S229" s="111" t="s">
        <v>122</v>
      </c>
      <c r="T229" s="108">
        <v>1010203</v>
      </c>
      <c r="U229" s="108">
        <v>140</v>
      </c>
      <c r="V229" s="108">
        <v>1050</v>
      </c>
      <c r="W229" s="108">
        <v>10</v>
      </c>
      <c r="X229" s="113">
        <v>2021</v>
      </c>
      <c r="Y229" s="113">
        <v>34</v>
      </c>
      <c r="Z229" s="113">
        <v>0</v>
      </c>
      <c r="AA229" s="114" t="s">
        <v>870</v>
      </c>
      <c r="AB229" s="108">
        <v>482</v>
      </c>
      <c r="AC229" s="109" t="s">
        <v>891</v>
      </c>
      <c r="AD229" s="211" t="s">
        <v>912</v>
      </c>
      <c r="AE229" s="211" t="s">
        <v>794</v>
      </c>
      <c r="AF229" s="212">
        <f t="shared" si="13"/>
        <v>-23</v>
      </c>
      <c r="AG229" s="213">
        <f t="shared" si="14"/>
        <v>8.87</v>
      </c>
      <c r="AH229" s="214">
        <f t="shared" si="15"/>
        <v>-204.01</v>
      </c>
      <c r="AI229" s="215" t="s">
        <v>127</v>
      </c>
    </row>
    <row r="230" spans="1:35" ht="60">
      <c r="A230" s="108">
        <v>2021</v>
      </c>
      <c r="B230" s="108">
        <v>271</v>
      </c>
      <c r="C230" s="109" t="s">
        <v>870</v>
      </c>
      <c r="D230" s="208" t="s">
        <v>913</v>
      </c>
      <c r="E230" s="109" t="s">
        <v>910</v>
      </c>
      <c r="F230" s="216" t="s">
        <v>911</v>
      </c>
      <c r="G230" s="112">
        <v>38.12</v>
      </c>
      <c r="H230" s="112">
        <v>3.47</v>
      </c>
      <c r="I230" s="107" t="s">
        <v>118</v>
      </c>
      <c r="J230" s="112">
        <f t="shared" si="12"/>
        <v>34.65</v>
      </c>
      <c r="K230" s="210" t="s">
        <v>380</v>
      </c>
      <c r="L230" s="108">
        <v>2021</v>
      </c>
      <c r="M230" s="108">
        <v>2379</v>
      </c>
      <c r="N230" s="109" t="s">
        <v>818</v>
      </c>
      <c r="O230" s="111" t="s">
        <v>196</v>
      </c>
      <c r="P230" s="109" t="s">
        <v>197</v>
      </c>
      <c r="Q230" s="109" t="s">
        <v>197</v>
      </c>
      <c r="R230" s="108">
        <v>1</v>
      </c>
      <c r="S230" s="111" t="s">
        <v>122</v>
      </c>
      <c r="T230" s="108">
        <v>1010203</v>
      </c>
      <c r="U230" s="108">
        <v>140</v>
      </c>
      <c r="V230" s="108">
        <v>1050</v>
      </c>
      <c r="W230" s="108">
        <v>10</v>
      </c>
      <c r="X230" s="113">
        <v>2021</v>
      </c>
      <c r="Y230" s="113">
        <v>34</v>
      </c>
      <c r="Z230" s="113">
        <v>0</v>
      </c>
      <c r="AA230" s="114" t="s">
        <v>870</v>
      </c>
      <c r="AB230" s="108">
        <v>482</v>
      </c>
      <c r="AC230" s="109" t="s">
        <v>891</v>
      </c>
      <c r="AD230" s="211" t="s">
        <v>912</v>
      </c>
      <c r="AE230" s="211" t="s">
        <v>794</v>
      </c>
      <c r="AF230" s="212">
        <f t="shared" si="13"/>
        <v>-23</v>
      </c>
      <c r="AG230" s="213">
        <f t="shared" si="14"/>
        <v>34.65</v>
      </c>
      <c r="AH230" s="214">
        <f t="shared" si="15"/>
        <v>-796.9499999999999</v>
      </c>
      <c r="AI230" s="215" t="s">
        <v>127</v>
      </c>
    </row>
    <row r="231" spans="1:35" ht="108">
      <c r="A231" s="108">
        <v>2021</v>
      </c>
      <c r="B231" s="108">
        <v>272</v>
      </c>
      <c r="C231" s="109" t="s">
        <v>773</v>
      </c>
      <c r="D231" s="208" t="s">
        <v>786</v>
      </c>
      <c r="E231" s="109" t="s">
        <v>870</v>
      </c>
      <c r="F231" s="216" t="s">
        <v>914</v>
      </c>
      <c r="G231" s="112">
        <v>1823.9</v>
      </c>
      <c r="H231" s="112">
        <v>328.9</v>
      </c>
      <c r="I231" s="107" t="s">
        <v>118</v>
      </c>
      <c r="J231" s="112">
        <f t="shared" si="12"/>
        <v>1495</v>
      </c>
      <c r="K231" s="210" t="s">
        <v>915</v>
      </c>
      <c r="L231" s="108">
        <v>2021</v>
      </c>
      <c r="M231" s="108">
        <v>2398</v>
      </c>
      <c r="N231" s="109" t="s">
        <v>891</v>
      </c>
      <c r="O231" s="111" t="s">
        <v>500</v>
      </c>
      <c r="P231" s="109" t="s">
        <v>501</v>
      </c>
      <c r="Q231" s="109" t="s">
        <v>142</v>
      </c>
      <c r="R231" s="108">
        <v>2</v>
      </c>
      <c r="S231" s="111" t="s">
        <v>150</v>
      </c>
      <c r="T231" s="108">
        <v>2010501</v>
      </c>
      <c r="U231" s="108">
        <v>6130</v>
      </c>
      <c r="V231" s="108">
        <v>3001</v>
      </c>
      <c r="W231" s="108">
        <v>99</v>
      </c>
      <c r="X231" s="113">
        <v>2021</v>
      </c>
      <c r="Y231" s="113">
        <v>142</v>
      </c>
      <c r="Z231" s="113">
        <v>0</v>
      </c>
      <c r="AA231" s="114" t="s">
        <v>773</v>
      </c>
      <c r="AB231" s="108">
        <v>488</v>
      </c>
      <c r="AC231" s="109" t="s">
        <v>821</v>
      </c>
      <c r="AD231" s="211" t="s">
        <v>916</v>
      </c>
      <c r="AE231" s="211" t="s">
        <v>821</v>
      </c>
      <c r="AF231" s="212">
        <f t="shared" si="13"/>
        <v>-24</v>
      </c>
      <c r="AG231" s="213">
        <f t="shared" si="14"/>
        <v>1495</v>
      </c>
      <c r="AH231" s="214">
        <f t="shared" si="15"/>
        <v>-35880</v>
      </c>
      <c r="AI231" s="215" t="s">
        <v>127</v>
      </c>
    </row>
    <row r="232" spans="1:35" ht="72">
      <c r="A232" s="108">
        <v>2021</v>
      </c>
      <c r="B232" s="108">
        <v>273</v>
      </c>
      <c r="C232" s="109" t="s">
        <v>773</v>
      </c>
      <c r="D232" s="208" t="s">
        <v>917</v>
      </c>
      <c r="E232" s="109" t="s">
        <v>773</v>
      </c>
      <c r="F232" s="216" t="s">
        <v>288</v>
      </c>
      <c r="G232" s="112">
        <v>463.6</v>
      </c>
      <c r="H232" s="112">
        <v>83.6</v>
      </c>
      <c r="I232" s="107" t="s">
        <v>118</v>
      </c>
      <c r="J232" s="112">
        <f t="shared" si="12"/>
        <v>380</v>
      </c>
      <c r="K232" s="210" t="s">
        <v>289</v>
      </c>
      <c r="L232" s="108">
        <v>2021</v>
      </c>
      <c r="M232" s="108">
        <v>2412</v>
      </c>
      <c r="N232" s="109" t="s">
        <v>773</v>
      </c>
      <c r="O232" s="111" t="s">
        <v>189</v>
      </c>
      <c r="P232" s="109" t="s">
        <v>190</v>
      </c>
      <c r="Q232" s="109" t="s">
        <v>191</v>
      </c>
      <c r="R232" s="108">
        <v>3</v>
      </c>
      <c r="S232" s="111" t="s">
        <v>290</v>
      </c>
      <c r="T232" s="108">
        <v>1010203</v>
      </c>
      <c r="U232" s="108">
        <v>140</v>
      </c>
      <c r="V232" s="108">
        <v>1050</v>
      </c>
      <c r="W232" s="108">
        <v>11</v>
      </c>
      <c r="X232" s="113">
        <v>2021</v>
      </c>
      <c r="Y232" s="113">
        <v>272</v>
      </c>
      <c r="Z232" s="113">
        <v>0</v>
      </c>
      <c r="AA232" s="114" t="s">
        <v>773</v>
      </c>
      <c r="AB232" s="108">
        <v>486</v>
      </c>
      <c r="AC232" s="109" t="s">
        <v>821</v>
      </c>
      <c r="AD232" s="211" t="s">
        <v>918</v>
      </c>
      <c r="AE232" s="211" t="s">
        <v>821</v>
      </c>
      <c r="AF232" s="212">
        <f t="shared" si="13"/>
        <v>-26</v>
      </c>
      <c r="AG232" s="213">
        <f t="shared" si="14"/>
        <v>380</v>
      </c>
      <c r="AH232" s="214">
        <f t="shared" si="15"/>
        <v>-9880</v>
      </c>
      <c r="AI232" s="215" t="s">
        <v>127</v>
      </c>
    </row>
    <row r="233" spans="1:35" ht="60">
      <c r="A233" s="108">
        <v>2021</v>
      </c>
      <c r="B233" s="108">
        <v>280</v>
      </c>
      <c r="C233" s="109" t="s">
        <v>843</v>
      </c>
      <c r="D233" s="208" t="s">
        <v>919</v>
      </c>
      <c r="E233" s="109" t="s">
        <v>920</v>
      </c>
      <c r="F233" s="216" t="s">
        <v>921</v>
      </c>
      <c r="G233" s="112">
        <v>2062.41</v>
      </c>
      <c r="H233" s="112">
        <v>371.91</v>
      </c>
      <c r="I233" s="107" t="s">
        <v>127</v>
      </c>
      <c r="J233" s="112">
        <f t="shared" si="12"/>
        <v>2062.41</v>
      </c>
      <c r="K233" s="210" t="s">
        <v>922</v>
      </c>
      <c r="L233" s="108">
        <v>2021</v>
      </c>
      <c r="M233" s="108">
        <v>2441</v>
      </c>
      <c r="N233" s="109" t="s">
        <v>920</v>
      </c>
      <c r="O233" s="111" t="s">
        <v>166</v>
      </c>
      <c r="P233" s="109" t="s">
        <v>167</v>
      </c>
      <c r="Q233" s="109" t="s">
        <v>168</v>
      </c>
      <c r="R233" s="108">
        <v>2</v>
      </c>
      <c r="S233" s="111" t="s">
        <v>150</v>
      </c>
      <c r="T233" s="108">
        <v>2080101</v>
      </c>
      <c r="U233" s="108">
        <v>8230</v>
      </c>
      <c r="V233" s="108">
        <v>3472</v>
      </c>
      <c r="W233" s="108">
        <v>99</v>
      </c>
      <c r="X233" s="113">
        <v>2019</v>
      </c>
      <c r="Y233" s="113">
        <v>129</v>
      </c>
      <c r="Z233" s="113">
        <v>0</v>
      </c>
      <c r="AA233" s="114" t="s">
        <v>843</v>
      </c>
      <c r="AB233" s="108">
        <v>506</v>
      </c>
      <c r="AC233" s="109" t="s">
        <v>879</v>
      </c>
      <c r="AD233" s="211" t="s">
        <v>923</v>
      </c>
      <c r="AE233" s="211" t="s">
        <v>924</v>
      </c>
      <c r="AF233" s="212">
        <f t="shared" si="13"/>
        <v>-6</v>
      </c>
      <c r="AG233" s="213">
        <f t="shared" si="14"/>
        <v>2062.41</v>
      </c>
      <c r="AH233" s="214">
        <f t="shared" si="15"/>
        <v>-12374.46</v>
      </c>
      <c r="AI233" s="215" t="s">
        <v>127</v>
      </c>
    </row>
    <row r="234" spans="1:35" ht="132">
      <c r="A234" s="108">
        <v>2021</v>
      </c>
      <c r="B234" s="108">
        <v>281</v>
      </c>
      <c r="C234" s="109" t="s">
        <v>843</v>
      </c>
      <c r="D234" s="208" t="s">
        <v>925</v>
      </c>
      <c r="E234" s="109" t="s">
        <v>821</v>
      </c>
      <c r="F234" s="216" t="s">
        <v>926</v>
      </c>
      <c r="G234" s="112">
        <v>40040</v>
      </c>
      <c r="H234" s="112">
        <v>3640</v>
      </c>
      <c r="I234" s="107" t="s">
        <v>118</v>
      </c>
      <c r="J234" s="112">
        <f t="shared" si="12"/>
        <v>36400</v>
      </c>
      <c r="K234" s="210" t="s">
        <v>927</v>
      </c>
      <c r="L234" s="108">
        <v>2021</v>
      </c>
      <c r="M234" s="108">
        <v>2462</v>
      </c>
      <c r="N234" s="109" t="s">
        <v>843</v>
      </c>
      <c r="O234" s="111" t="s">
        <v>764</v>
      </c>
      <c r="P234" s="109" t="s">
        <v>765</v>
      </c>
      <c r="Q234" s="109" t="s">
        <v>142</v>
      </c>
      <c r="R234" s="108">
        <v>2</v>
      </c>
      <c r="S234" s="111" t="s">
        <v>150</v>
      </c>
      <c r="T234" s="108">
        <v>1010503</v>
      </c>
      <c r="U234" s="108">
        <v>470</v>
      </c>
      <c r="V234" s="108">
        <v>3220</v>
      </c>
      <c r="W234" s="108">
        <v>1</v>
      </c>
      <c r="X234" s="113">
        <v>2021</v>
      </c>
      <c r="Y234" s="113">
        <v>91</v>
      </c>
      <c r="Z234" s="113">
        <v>0</v>
      </c>
      <c r="AA234" s="114" t="s">
        <v>843</v>
      </c>
      <c r="AB234" s="108">
        <v>497</v>
      </c>
      <c r="AC234" s="109" t="s">
        <v>843</v>
      </c>
      <c r="AD234" s="211" t="s">
        <v>928</v>
      </c>
      <c r="AE234" s="211" t="s">
        <v>841</v>
      </c>
      <c r="AF234" s="212">
        <f t="shared" si="13"/>
        <v>-28</v>
      </c>
      <c r="AG234" s="213">
        <f t="shared" si="14"/>
        <v>36400</v>
      </c>
      <c r="AH234" s="214">
        <f t="shared" si="15"/>
        <v>-1019200</v>
      </c>
      <c r="AI234" s="215" t="s">
        <v>127</v>
      </c>
    </row>
    <row r="235" spans="1:35" ht="24">
      <c r="A235" s="108">
        <v>2021</v>
      </c>
      <c r="B235" s="108">
        <v>283</v>
      </c>
      <c r="C235" s="109" t="s">
        <v>929</v>
      </c>
      <c r="D235" s="208" t="s">
        <v>930</v>
      </c>
      <c r="E235" s="109" t="s">
        <v>794</v>
      </c>
      <c r="F235" s="216" t="s">
        <v>931</v>
      </c>
      <c r="G235" s="112">
        <v>2.24</v>
      </c>
      <c r="H235" s="112">
        <v>0</v>
      </c>
      <c r="I235" s="107" t="s">
        <v>127</v>
      </c>
      <c r="J235" s="112">
        <f t="shared" si="12"/>
        <v>2.24</v>
      </c>
      <c r="K235" s="210" t="s">
        <v>504</v>
      </c>
      <c r="L235" s="108">
        <v>2021</v>
      </c>
      <c r="M235" s="108">
        <v>2426</v>
      </c>
      <c r="N235" s="109" t="s">
        <v>821</v>
      </c>
      <c r="O235" s="111" t="s">
        <v>311</v>
      </c>
      <c r="P235" s="109" t="s">
        <v>312</v>
      </c>
      <c r="Q235" s="109" t="s">
        <v>313</v>
      </c>
      <c r="R235" s="108">
        <v>1</v>
      </c>
      <c r="S235" s="111" t="s">
        <v>122</v>
      </c>
      <c r="T235" s="108">
        <v>1010203</v>
      </c>
      <c r="U235" s="108">
        <v>140</v>
      </c>
      <c r="V235" s="108">
        <v>1050</v>
      </c>
      <c r="W235" s="108">
        <v>5</v>
      </c>
      <c r="X235" s="113">
        <v>2021</v>
      </c>
      <c r="Y235" s="113">
        <v>19</v>
      </c>
      <c r="Z235" s="113">
        <v>0</v>
      </c>
      <c r="AA235" s="114" t="s">
        <v>929</v>
      </c>
      <c r="AB235" s="108">
        <v>530</v>
      </c>
      <c r="AC235" s="109" t="s">
        <v>879</v>
      </c>
      <c r="AD235" s="211" t="s">
        <v>932</v>
      </c>
      <c r="AE235" s="211" t="s">
        <v>879</v>
      </c>
      <c r="AF235" s="212">
        <f t="shared" si="13"/>
        <v>-13</v>
      </c>
      <c r="AG235" s="213">
        <f t="shared" si="14"/>
        <v>2.24</v>
      </c>
      <c r="AH235" s="214">
        <f t="shared" si="15"/>
        <v>-29.120000000000005</v>
      </c>
      <c r="AI235" s="215" t="s">
        <v>127</v>
      </c>
    </row>
    <row r="236" spans="1:35" ht="48">
      <c r="A236" s="108">
        <v>2021</v>
      </c>
      <c r="B236" s="108">
        <v>284</v>
      </c>
      <c r="C236" s="109" t="s">
        <v>929</v>
      </c>
      <c r="D236" s="208" t="s">
        <v>933</v>
      </c>
      <c r="E236" s="109" t="s">
        <v>794</v>
      </c>
      <c r="F236" s="216" t="s">
        <v>934</v>
      </c>
      <c r="G236" s="112">
        <v>95.05</v>
      </c>
      <c r="H236" s="112">
        <v>17.14</v>
      </c>
      <c r="I236" s="107" t="s">
        <v>118</v>
      </c>
      <c r="J236" s="112">
        <f t="shared" si="12"/>
        <v>77.91</v>
      </c>
      <c r="K236" s="210" t="s">
        <v>443</v>
      </c>
      <c r="L236" s="108">
        <v>2021</v>
      </c>
      <c r="M236" s="108">
        <v>2427</v>
      </c>
      <c r="N236" s="109" t="s">
        <v>821</v>
      </c>
      <c r="O236" s="111" t="s">
        <v>321</v>
      </c>
      <c r="P236" s="109" t="s">
        <v>322</v>
      </c>
      <c r="Q236" s="109" t="s">
        <v>322</v>
      </c>
      <c r="R236" s="108">
        <v>1</v>
      </c>
      <c r="S236" s="111" t="s">
        <v>122</v>
      </c>
      <c r="T236" s="108">
        <v>1010203</v>
      </c>
      <c r="U236" s="108">
        <v>140</v>
      </c>
      <c r="V236" s="108">
        <v>1050</v>
      </c>
      <c r="W236" s="108">
        <v>3</v>
      </c>
      <c r="X236" s="113">
        <v>2021</v>
      </c>
      <c r="Y236" s="113">
        <v>33</v>
      </c>
      <c r="Z236" s="113">
        <v>0</v>
      </c>
      <c r="AA236" s="114" t="s">
        <v>929</v>
      </c>
      <c r="AB236" s="108">
        <v>529</v>
      </c>
      <c r="AC236" s="109" t="s">
        <v>879</v>
      </c>
      <c r="AD236" s="211" t="s">
        <v>932</v>
      </c>
      <c r="AE236" s="211" t="s">
        <v>879</v>
      </c>
      <c r="AF236" s="212">
        <f t="shared" si="13"/>
        <v>-13</v>
      </c>
      <c r="AG236" s="213">
        <f t="shared" si="14"/>
        <v>77.91</v>
      </c>
      <c r="AH236" s="214">
        <f t="shared" si="15"/>
        <v>-1012.8299999999999</v>
      </c>
      <c r="AI236" s="215" t="s">
        <v>127</v>
      </c>
    </row>
    <row r="237" spans="1:35" ht="48">
      <c r="A237" s="108">
        <v>2021</v>
      </c>
      <c r="B237" s="108">
        <v>285</v>
      </c>
      <c r="C237" s="109" t="s">
        <v>929</v>
      </c>
      <c r="D237" s="208" t="s">
        <v>935</v>
      </c>
      <c r="E237" s="109" t="s">
        <v>920</v>
      </c>
      <c r="F237" s="216" t="s">
        <v>936</v>
      </c>
      <c r="G237" s="112">
        <v>96.59</v>
      </c>
      <c r="H237" s="112">
        <v>17.42</v>
      </c>
      <c r="I237" s="107" t="s">
        <v>118</v>
      </c>
      <c r="J237" s="112">
        <f t="shared" si="12"/>
        <v>79.17</v>
      </c>
      <c r="K237" s="210" t="s">
        <v>162</v>
      </c>
      <c r="L237" s="108">
        <v>2021</v>
      </c>
      <c r="M237" s="108">
        <v>2450</v>
      </c>
      <c r="N237" s="109" t="s">
        <v>937</v>
      </c>
      <c r="O237" s="111" t="s">
        <v>349</v>
      </c>
      <c r="P237" s="109" t="s">
        <v>655</v>
      </c>
      <c r="Q237" s="109" t="s">
        <v>158</v>
      </c>
      <c r="R237" s="108">
        <v>1</v>
      </c>
      <c r="S237" s="111" t="s">
        <v>122</v>
      </c>
      <c r="T237" s="108">
        <v>1080203</v>
      </c>
      <c r="U237" s="108">
        <v>2890</v>
      </c>
      <c r="V237" s="108">
        <v>1938</v>
      </c>
      <c r="W237" s="108">
        <v>99</v>
      </c>
      <c r="X237" s="113">
        <v>2021</v>
      </c>
      <c r="Y237" s="113">
        <v>56</v>
      </c>
      <c r="Z237" s="113">
        <v>0</v>
      </c>
      <c r="AA237" s="114" t="s">
        <v>929</v>
      </c>
      <c r="AB237" s="108">
        <v>528</v>
      </c>
      <c r="AC237" s="109" t="s">
        <v>879</v>
      </c>
      <c r="AD237" s="211" t="s">
        <v>928</v>
      </c>
      <c r="AE237" s="211" t="s">
        <v>879</v>
      </c>
      <c r="AF237" s="212">
        <f t="shared" si="13"/>
        <v>-18</v>
      </c>
      <c r="AG237" s="213">
        <f t="shared" si="14"/>
        <v>79.17</v>
      </c>
      <c r="AH237" s="214">
        <f t="shared" si="15"/>
        <v>-1425.06</v>
      </c>
      <c r="AI237" s="215" t="s">
        <v>127</v>
      </c>
    </row>
    <row r="238" spans="1:35" ht="48">
      <c r="A238" s="108">
        <v>2021</v>
      </c>
      <c r="B238" s="108">
        <v>286</v>
      </c>
      <c r="C238" s="109" t="s">
        <v>929</v>
      </c>
      <c r="D238" s="208" t="s">
        <v>938</v>
      </c>
      <c r="E238" s="109" t="s">
        <v>920</v>
      </c>
      <c r="F238" s="216" t="s">
        <v>936</v>
      </c>
      <c r="G238" s="112">
        <v>427</v>
      </c>
      <c r="H238" s="112">
        <v>77</v>
      </c>
      <c r="I238" s="107" t="s">
        <v>118</v>
      </c>
      <c r="J238" s="112">
        <f t="shared" si="12"/>
        <v>350</v>
      </c>
      <c r="K238" s="210" t="s">
        <v>162</v>
      </c>
      <c r="L238" s="108">
        <v>2021</v>
      </c>
      <c r="M238" s="108">
        <v>2453</v>
      </c>
      <c r="N238" s="109" t="s">
        <v>937</v>
      </c>
      <c r="O238" s="111" t="s">
        <v>349</v>
      </c>
      <c r="P238" s="109" t="s">
        <v>655</v>
      </c>
      <c r="Q238" s="109" t="s">
        <v>158</v>
      </c>
      <c r="R238" s="108">
        <v>1</v>
      </c>
      <c r="S238" s="111" t="s">
        <v>122</v>
      </c>
      <c r="T238" s="108">
        <v>1080203</v>
      </c>
      <c r="U238" s="108">
        <v>2890</v>
      </c>
      <c r="V238" s="108">
        <v>1938</v>
      </c>
      <c r="W238" s="108">
        <v>99</v>
      </c>
      <c r="X238" s="113">
        <v>2021</v>
      </c>
      <c r="Y238" s="113">
        <v>56</v>
      </c>
      <c r="Z238" s="113">
        <v>0</v>
      </c>
      <c r="AA238" s="114" t="s">
        <v>929</v>
      </c>
      <c r="AB238" s="108">
        <v>528</v>
      </c>
      <c r="AC238" s="109" t="s">
        <v>879</v>
      </c>
      <c r="AD238" s="211" t="s">
        <v>928</v>
      </c>
      <c r="AE238" s="211" t="s">
        <v>879</v>
      </c>
      <c r="AF238" s="212">
        <f t="shared" si="13"/>
        <v>-18</v>
      </c>
      <c r="AG238" s="213">
        <f t="shared" si="14"/>
        <v>350</v>
      </c>
      <c r="AH238" s="214">
        <f t="shared" si="15"/>
        <v>-6300</v>
      </c>
      <c r="AI238" s="215" t="s">
        <v>127</v>
      </c>
    </row>
    <row r="239" spans="1:35" ht="48">
      <c r="A239" s="108">
        <v>2021</v>
      </c>
      <c r="B239" s="108">
        <v>287</v>
      </c>
      <c r="C239" s="109" t="s">
        <v>929</v>
      </c>
      <c r="D239" s="208" t="s">
        <v>939</v>
      </c>
      <c r="E239" s="109" t="s">
        <v>821</v>
      </c>
      <c r="F239" s="216" t="s">
        <v>940</v>
      </c>
      <c r="G239" s="112">
        <v>707.6</v>
      </c>
      <c r="H239" s="112">
        <v>127.6</v>
      </c>
      <c r="I239" s="107" t="s">
        <v>118</v>
      </c>
      <c r="J239" s="112">
        <f t="shared" si="12"/>
        <v>580</v>
      </c>
      <c r="K239" s="210" t="s">
        <v>941</v>
      </c>
      <c r="L239" s="108">
        <v>2021</v>
      </c>
      <c r="M239" s="108">
        <v>2455</v>
      </c>
      <c r="N239" s="109" t="s">
        <v>937</v>
      </c>
      <c r="O239" s="111" t="s">
        <v>942</v>
      </c>
      <c r="P239" s="109" t="s">
        <v>943</v>
      </c>
      <c r="Q239" s="109" t="s">
        <v>142</v>
      </c>
      <c r="R239" s="108">
        <v>1</v>
      </c>
      <c r="S239" s="111" t="s">
        <v>122</v>
      </c>
      <c r="T239" s="108">
        <v>1110203</v>
      </c>
      <c r="U239" s="108">
        <v>4430</v>
      </c>
      <c r="V239" s="108">
        <v>1290</v>
      </c>
      <c r="W239" s="108">
        <v>99</v>
      </c>
      <c r="X239" s="113">
        <v>2021</v>
      </c>
      <c r="Y239" s="113">
        <v>147</v>
      </c>
      <c r="Z239" s="113">
        <v>0</v>
      </c>
      <c r="AA239" s="114" t="s">
        <v>929</v>
      </c>
      <c r="AB239" s="108">
        <v>532</v>
      </c>
      <c r="AC239" s="109" t="s">
        <v>879</v>
      </c>
      <c r="AD239" s="211" t="s">
        <v>928</v>
      </c>
      <c r="AE239" s="211" t="s">
        <v>879</v>
      </c>
      <c r="AF239" s="212">
        <f t="shared" si="13"/>
        <v>-18</v>
      </c>
      <c r="AG239" s="213">
        <f t="shared" si="14"/>
        <v>580</v>
      </c>
      <c r="AH239" s="214">
        <f t="shared" si="15"/>
        <v>-10440</v>
      </c>
      <c r="AI239" s="215" t="s">
        <v>127</v>
      </c>
    </row>
    <row r="240" spans="1:35" ht="144">
      <c r="A240" s="108">
        <v>2021</v>
      </c>
      <c r="B240" s="108">
        <v>288</v>
      </c>
      <c r="C240" s="109" t="s">
        <v>929</v>
      </c>
      <c r="D240" s="208" t="s">
        <v>944</v>
      </c>
      <c r="E240" s="109" t="s">
        <v>821</v>
      </c>
      <c r="F240" s="216" t="s">
        <v>945</v>
      </c>
      <c r="G240" s="112">
        <v>509.05</v>
      </c>
      <c r="H240" s="112">
        <v>91.8</v>
      </c>
      <c r="I240" s="107" t="s">
        <v>118</v>
      </c>
      <c r="J240" s="112">
        <f t="shared" si="12"/>
        <v>417.25</v>
      </c>
      <c r="K240" s="210" t="s">
        <v>946</v>
      </c>
      <c r="L240" s="108">
        <v>2021</v>
      </c>
      <c r="M240" s="108">
        <v>2437</v>
      </c>
      <c r="N240" s="109" t="s">
        <v>920</v>
      </c>
      <c r="O240" s="111" t="s">
        <v>947</v>
      </c>
      <c r="P240" s="109" t="s">
        <v>948</v>
      </c>
      <c r="Q240" s="109" t="s">
        <v>948</v>
      </c>
      <c r="R240" s="108">
        <v>1</v>
      </c>
      <c r="S240" s="111" t="s">
        <v>122</v>
      </c>
      <c r="T240" s="108">
        <v>1010202</v>
      </c>
      <c r="U240" s="108">
        <v>130</v>
      </c>
      <c r="V240" s="108">
        <v>1051</v>
      </c>
      <c r="W240" s="108">
        <v>1</v>
      </c>
      <c r="X240" s="113">
        <v>2021</v>
      </c>
      <c r="Y240" s="113">
        <v>143</v>
      </c>
      <c r="Z240" s="113">
        <v>0</v>
      </c>
      <c r="AA240" s="114" t="s">
        <v>929</v>
      </c>
      <c r="AB240" s="108">
        <v>531</v>
      </c>
      <c r="AC240" s="109" t="s">
        <v>879</v>
      </c>
      <c r="AD240" s="211" t="s">
        <v>949</v>
      </c>
      <c r="AE240" s="211" t="s">
        <v>879</v>
      </c>
      <c r="AF240" s="212">
        <f t="shared" si="13"/>
        <v>-16</v>
      </c>
      <c r="AG240" s="213">
        <f t="shared" si="14"/>
        <v>417.25</v>
      </c>
      <c r="AH240" s="214">
        <f t="shared" si="15"/>
        <v>-6676</v>
      </c>
      <c r="AI240" s="215" t="s">
        <v>127</v>
      </c>
    </row>
    <row r="241" spans="1:35" ht="72">
      <c r="A241" s="108">
        <v>2021</v>
      </c>
      <c r="B241" s="108">
        <v>289</v>
      </c>
      <c r="C241" s="109" t="s">
        <v>929</v>
      </c>
      <c r="D241" s="208" t="s">
        <v>795</v>
      </c>
      <c r="E241" s="109" t="s">
        <v>937</v>
      </c>
      <c r="F241" s="216" t="s">
        <v>814</v>
      </c>
      <c r="G241" s="112">
        <v>242</v>
      </c>
      <c r="H241" s="112">
        <v>0</v>
      </c>
      <c r="I241" s="107" t="s">
        <v>127</v>
      </c>
      <c r="J241" s="112">
        <f t="shared" si="12"/>
        <v>242</v>
      </c>
      <c r="K241" s="210" t="s">
        <v>950</v>
      </c>
      <c r="L241" s="108">
        <v>2021</v>
      </c>
      <c r="M241" s="108">
        <v>2464</v>
      </c>
      <c r="N241" s="109" t="s">
        <v>843</v>
      </c>
      <c r="O241" s="111" t="s">
        <v>951</v>
      </c>
      <c r="P241" s="109" t="s">
        <v>952</v>
      </c>
      <c r="Q241" s="109" t="s">
        <v>953</v>
      </c>
      <c r="R241" s="108">
        <v>3</v>
      </c>
      <c r="S241" s="111" t="s">
        <v>290</v>
      </c>
      <c r="T241" s="108">
        <v>1070203</v>
      </c>
      <c r="U241" s="108">
        <v>2670</v>
      </c>
      <c r="V241" s="108">
        <v>1233</v>
      </c>
      <c r="W241" s="108">
        <v>99</v>
      </c>
      <c r="X241" s="113">
        <v>2021</v>
      </c>
      <c r="Y241" s="113">
        <v>133</v>
      </c>
      <c r="Z241" s="113">
        <v>0</v>
      </c>
      <c r="AA241" s="114" t="s">
        <v>929</v>
      </c>
      <c r="AB241" s="108">
        <v>520</v>
      </c>
      <c r="AC241" s="109" t="s">
        <v>879</v>
      </c>
      <c r="AD241" s="211" t="s">
        <v>954</v>
      </c>
      <c r="AE241" s="211" t="s">
        <v>879</v>
      </c>
      <c r="AF241" s="212">
        <f t="shared" si="13"/>
        <v>-19</v>
      </c>
      <c r="AG241" s="213">
        <f t="shared" si="14"/>
        <v>242</v>
      </c>
      <c r="AH241" s="214">
        <f t="shared" si="15"/>
        <v>-4598</v>
      </c>
      <c r="AI241" s="215" t="s">
        <v>127</v>
      </c>
    </row>
    <row r="242" spans="1:35" ht="96">
      <c r="A242" s="108">
        <v>2021</v>
      </c>
      <c r="B242" s="108">
        <v>290</v>
      </c>
      <c r="C242" s="109" t="s">
        <v>955</v>
      </c>
      <c r="D242" s="208" t="s">
        <v>956</v>
      </c>
      <c r="E242" s="109" t="s">
        <v>957</v>
      </c>
      <c r="F242" s="216" t="s">
        <v>385</v>
      </c>
      <c r="G242" s="112">
        <v>422.69</v>
      </c>
      <c r="H242" s="112">
        <v>76.22</v>
      </c>
      <c r="I242" s="107" t="s">
        <v>118</v>
      </c>
      <c r="J242" s="112">
        <f t="shared" si="12"/>
        <v>346.47</v>
      </c>
      <c r="K242" s="210" t="s">
        <v>958</v>
      </c>
      <c r="L242" s="108">
        <v>2021</v>
      </c>
      <c r="M242" s="108">
        <v>2508</v>
      </c>
      <c r="N242" s="109" t="s">
        <v>955</v>
      </c>
      <c r="O242" s="111" t="s">
        <v>387</v>
      </c>
      <c r="P242" s="109" t="s">
        <v>388</v>
      </c>
      <c r="Q242" s="109" t="s">
        <v>388</v>
      </c>
      <c r="R242" s="108">
        <v>2</v>
      </c>
      <c r="S242" s="111" t="s">
        <v>150</v>
      </c>
      <c r="T242" s="108">
        <v>1010603</v>
      </c>
      <c r="U242" s="108">
        <v>580</v>
      </c>
      <c r="V242" s="108">
        <v>1086</v>
      </c>
      <c r="W242" s="108">
        <v>1</v>
      </c>
      <c r="X242" s="113">
        <v>2021</v>
      </c>
      <c r="Y242" s="113">
        <v>173</v>
      </c>
      <c r="Z242" s="113">
        <v>0</v>
      </c>
      <c r="AA242" s="114" t="s">
        <v>850</v>
      </c>
      <c r="AB242" s="108">
        <v>525</v>
      </c>
      <c r="AC242" s="109" t="s">
        <v>879</v>
      </c>
      <c r="AD242" s="211" t="s">
        <v>959</v>
      </c>
      <c r="AE242" s="211" t="s">
        <v>879</v>
      </c>
      <c r="AF242" s="212">
        <f t="shared" si="13"/>
        <v>-25</v>
      </c>
      <c r="AG242" s="213">
        <f t="shared" si="14"/>
        <v>346.47</v>
      </c>
      <c r="AH242" s="214">
        <f t="shared" si="15"/>
        <v>-8661.75</v>
      </c>
      <c r="AI242" s="215" t="s">
        <v>127</v>
      </c>
    </row>
    <row r="243" spans="1:35" ht="48">
      <c r="A243" s="108">
        <v>2021</v>
      </c>
      <c r="B243" s="108">
        <v>291</v>
      </c>
      <c r="C243" s="109" t="s">
        <v>955</v>
      </c>
      <c r="D243" s="208" t="s">
        <v>390</v>
      </c>
      <c r="E243" s="109" t="s">
        <v>839</v>
      </c>
      <c r="F243" s="216" t="s">
        <v>960</v>
      </c>
      <c r="G243" s="112">
        <v>1098</v>
      </c>
      <c r="H243" s="112">
        <v>198</v>
      </c>
      <c r="I243" s="107" t="s">
        <v>118</v>
      </c>
      <c r="J243" s="112">
        <f t="shared" si="12"/>
        <v>900</v>
      </c>
      <c r="K243" s="210" t="s">
        <v>961</v>
      </c>
      <c r="L243" s="108">
        <v>2021</v>
      </c>
      <c r="M243" s="108">
        <v>2491</v>
      </c>
      <c r="N243" s="109" t="s">
        <v>957</v>
      </c>
      <c r="O243" s="111" t="s">
        <v>962</v>
      </c>
      <c r="P243" s="109" t="s">
        <v>963</v>
      </c>
      <c r="Q243" s="109" t="s">
        <v>963</v>
      </c>
      <c r="R243" s="108">
        <v>2</v>
      </c>
      <c r="S243" s="111" t="s">
        <v>150</v>
      </c>
      <c r="T243" s="108">
        <v>1010503</v>
      </c>
      <c r="U243" s="108">
        <v>470</v>
      </c>
      <c r="V243" s="108">
        <v>1156</v>
      </c>
      <c r="W243" s="108">
        <v>99</v>
      </c>
      <c r="X243" s="113">
        <v>2021</v>
      </c>
      <c r="Y243" s="113">
        <v>141</v>
      </c>
      <c r="Z243" s="113">
        <v>0</v>
      </c>
      <c r="AA243" s="114" t="s">
        <v>850</v>
      </c>
      <c r="AB243" s="108">
        <v>526</v>
      </c>
      <c r="AC243" s="109" t="s">
        <v>879</v>
      </c>
      <c r="AD243" s="211" t="s">
        <v>964</v>
      </c>
      <c r="AE243" s="211" t="s">
        <v>879</v>
      </c>
      <c r="AF243" s="212">
        <f t="shared" si="13"/>
        <v>-23</v>
      </c>
      <c r="AG243" s="213">
        <f t="shared" si="14"/>
        <v>900</v>
      </c>
      <c r="AH243" s="214">
        <f t="shared" si="15"/>
        <v>-20700</v>
      </c>
      <c r="AI243" s="215" t="s">
        <v>127</v>
      </c>
    </row>
    <row r="244" spans="1:35" ht="24">
      <c r="A244" s="108">
        <v>2021</v>
      </c>
      <c r="B244" s="108">
        <v>292</v>
      </c>
      <c r="C244" s="109" t="s">
        <v>850</v>
      </c>
      <c r="D244" s="208" t="s">
        <v>965</v>
      </c>
      <c r="E244" s="109" t="s">
        <v>857</v>
      </c>
      <c r="F244" s="216" t="s">
        <v>966</v>
      </c>
      <c r="G244" s="112">
        <v>170.8</v>
      </c>
      <c r="H244" s="112">
        <v>30.8</v>
      </c>
      <c r="I244" s="107" t="s">
        <v>118</v>
      </c>
      <c r="J244" s="112">
        <f t="shared" si="12"/>
        <v>140</v>
      </c>
      <c r="K244" s="210" t="s">
        <v>967</v>
      </c>
      <c r="L244" s="108">
        <v>2021</v>
      </c>
      <c r="M244" s="108">
        <v>2536</v>
      </c>
      <c r="N244" s="109" t="s">
        <v>850</v>
      </c>
      <c r="O244" s="111" t="s">
        <v>514</v>
      </c>
      <c r="P244" s="109" t="s">
        <v>515</v>
      </c>
      <c r="Q244" s="109" t="s">
        <v>515</v>
      </c>
      <c r="R244" s="108">
        <v>2</v>
      </c>
      <c r="S244" s="111" t="s">
        <v>150</v>
      </c>
      <c r="T244" s="108">
        <v>1010503</v>
      </c>
      <c r="U244" s="108">
        <v>470</v>
      </c>
      <c r="V244" s="108">
        <v>1156</v>
      </c>
      <c r="W244" s="108">
        <v>99</v>
      </c>
      <c r="X244" s="113">
        <v>2021</v>
      </c>
      <c r="Y244" s="113">
        <v>118</v>
      </c>
      <c r="Z244" s="113">
        <v>0</v>
      </c>
      <c r="AA244" s="114" t="s">
        <v>850</v>
      </c>
      <c r="AB244" s="108">
        <v>521</v>
      </c>
      <c r="AC244" s="109" t="s">
        <v>879</v>
      </c>
      <c r="AD244" s="211" t="s">
        <v>968</v>
      </c>
      <c r="AE244" s="211" t="s">
        <v>879</v>
      </c>
      <c r="AF244" s="212">
        <f t="shared" si="13"/>
        <v>-26</v>
      </c>
      <c r="AG244" s="213">
        <f t="shared" si="14"/>
        <v>140</v>
      </c>
      <c r="AH244" s="214">
        <f t="shared" si="15"/>
        <v>-3640</v>
      </c>
      <c r="AI244" s="215" t="s">
        <v>127</v>
      </c>
    </row>
    <row r="245" spans="1:35" ht="84">
      <c r="A245" s="108">
        <v>2021</v>
      </c>
      <c r="B245" s="108">
        <v>293</v>
      </c>
      <c r="C245" s="109" t="s">
        <v>850</v>
      </c>
      <c r="D245" s="208" t="s">
        <v>969</v>
      </c>
      <c r="E245" s="109" t="s">
        <v>839</v>
      </c>
      <c r="F245" s="216" t="s">
        <v>970</v>
      </c>
      <c r="G245" s="112">
        <v>5209.4</v>
      </c>
      <c r="H245" s="112">
        <v>939.4</v>
      </c>
      <c r="I245" s="107" t="s">
        <v>118</v>
      </c>
      <c r="J245" s="112">
        <f t="shared" si="12"/>
        <v>4270</v>
      </c>
      <c r="K245" s="210" t="s">
        <v>971</v>
      </c>
      <c r="L245" s="108">
        <v>2021</v>
      </c>
      <c r="M245" s="108">
        <v>2534</v>
      </c>
      <c r="N245" s="109" t="s">
        <v>850</v>
      </c>
      <c r="O245" s="111" t="s">
        <v>764</v>
      </c>
      <c r="P245" s="109" t="s">
        <v>765</v>
      </c>
      <c r="Q245" s="109" t="s">
        <v>142</v>
      </c>
      <c r="R245" s="108">
        <v>2</v>
      </c>
      <c r="S245" s="111" t="s">
        <v>150</v>
      </c>
      <c r="T245" s="108">
        <v>2010501</v>
      </c>
      <c r="U245" s="108">
        <v>6130</v>
      </c>
      <c r="V245" s="108">
        <v>3001</v>
      </c>
      <c r="W245" s="108">
        <v>99</v>
      </c>
      <c r="X245" s="113">
        <v>2021</v>
      </c>
      <c r="Y245" s="113">
        <v>163</v>
      </c>
      <c r="Z245" s="113">
        <v>0</v>
      </c>
      <c r="AA245" s="114" t="s">
        <v>850</v>
      </c>
      <c r="AB245" s="108">
        <v>522</v>
      </c>
      <c r="AC245" s="109" t="s">
        <v>879</v>
      </c>
      <c r="AD245" s="211" t="s">
        <v>972</v>
      </c>
      <c r="AE245" s="211" t="s">
        <v>879</v>
      </c>
      <c r="AF245" s="212">
        <f t="shared" si="13"/>
        <v>-27</v>
      </c>
      <c r="AG245" s="213">
        <f t="shared" si="14"/>
        <v>4270</v>
      </c>
      <c r="AH245" s="214">
        <f t="shared" si="15"/>
        <v>-115290</v>
      </c>
      <c r="AI245" s="215" t="s">
        <v>127</v>
      </c>
    </row>
    <row r="246" spans="1:35" ht="108">
      <c r="A246" s="108">
        <v>2021</v>
      </c>
      <c r="B246" s="108">
        <v>294</v>
      </c>
      <c r="C246" s="109" t="s">
        <v>850</v>
      </c>
      <c r="D246" s="208" t="s">
        <v>390</v>
      </c>
      <c r="E246" s="109" t="s">
        <v>955</v>
      </c>
      <c r="F246" s="216" t="s">
        <v>914</v>
      </c>
      <c r="G246" s="112">
        <v>1066.28</v>
      </c>
      <c r="H246" s="112">
        <v>192.28</v>
      </c>
      <c r="I246" s="107" t="s">
        <v>118</v>
      </c>
      <c r="J246" s="112">
        <f t="shared" si="12"/>
        <v>874</v>
      </c>
      <c r="K246" s="210" t="s">
        <v>915</v>
      </c>
      <c r="L246" s="108">
        <v>2021</v>
      </c>
      <c r="M246" s="108">
        <v>2524</v>
      </c>
      <c r="N246" s="109" t="s">
        <v>857</v>
      </c>
      <c r="O246" s="111" t="s">
        <v>500</v>
      </c>
      <c r="P246" s="109" t="s">
        <v>501</v>
      </c>
      <c r="Q246" s="109" t="s">
        <v>142</v>
      </c>
      <c r="R246" s="108">
        <v>2</v>
      </c>
      <c r="S246" s="111" t="s">
        <v>150</v>
      </c>
      <c r="T246" s="108">
        <v>2010501</v>
      </c>
      <c r="U246" s="108">
        <v>6130</v>
      </c>
      <c r="V246" s="108">
        <v>3001</v>
      </c>
      <c r="W246" s="108">
        <v>99</v>
      </c>
      <c r="X246" s="113">
        <v>2021</v>
      </c>
      <c r="Y246" s="113">
        <v>142</v>
      </c>
      <c r="Z246" s="113">
        <v>0</v>
      </c>
      <c r="AA246" s="114" t="s">
        <v>850</v>
      </c>
      <c r="AB246" s="108">
        <v>524</v>
      </c>
      <c r="AC246" s="109" t="s">
        <v>879</v>
      </c>
      <c r="AD246" s="211" t="s">
        <v>968</v>
      </c>
      <c r="AE246" s="211" t="s">
        <v>879</v>
      </c>
      <c r="AF246" s="212">
        <f t="shared" si="13"/>
        <v>-26</v>
      </c>
      <c r="AG246" s="213">
        <f t="shared" si="14"/>
        <v>874</v>
      </c>
      <c r="AH246" s="214">
        <f t="shared" si="15"/>
        <v>-22724</v>
      </c>
      <c r="AI246" s="215" t="s">
        <v>127</v>
      </c>
    </row>
    <row r="247" spans="1:35" ht="48">
      <c r="A247" s="108">
        <v>2021</v>
      </c>
      <c r="B247" s="108">
        <v>295</v>
      </c>
      <c r="C247" s="109" t="s">
        <v>850</v>
      </c>
      <c r="D247" s="208" t="s">
        <v>973</v>
      </c>
      <c r="E247" s="109" t="s">
        <v>857</v>
      </c>
      <c r="F247" s="216" t="s">
        <v>974</v>
      </c>
      <c r="G247" s="112">
        <v>745.3</v>
      </c>
      <c r="H247" s="112">
        <v>134.4</v>
      </c>
      <c r="I247" s="107" t="s">
        <v>118</v>
      </c>
      <c r="J247" s="112">
        <f t="shared" si="12"/>
        <v>610.9</v>
      </c>
      <c r="K247" s="210" t="s">
        <v>975</v>
      </c>
      <c r="L247" s="108">
        <v>2021</v>
      </c>
      <c r="M247" s="108">
        <v>2535</v>
      </c>
      <c r="N247" s="109" t="s">
        <v>850</v>
      </c>
      <c r="O247" s="111" t="s">
        <v>976</v>
      </c>
      <c r="P247" s="109" t="s">
        <v>977</v>
      </c>
      <c r="Q247" s="109" t="s">
        <v>978</v>
      </c>
      <c r="R247" s="108">
        <v>2</v>
      </c>
      <c r="S247" s="111" t="s">
        <v>150</v>
      </c>
      <c r="T247" s="108">
        <v>1010503</v>
      </c>
      <c r="U247" s="108">
        <v>470</v>
      </c>
      <c r="V247" s="108">
        <v>1156</v>
      </c>
      <c r="W247" s="108">
        <v>99</v>
      </c>
      <c r="X247" s="113">
        <v>2021</v>
      </c>
      <c r="Y247" s="113">
        <v>41</v>
      </c>
      <c r="Z247" s="113">
        <v>0</v>
      </c>
      <c r="AA247" s="114" t="s">
        <v>850</v>
      </c>
      <c r="AB247" s="108">
        <v>523</v>
      </c>
      <c r="AC247" s="109" t="s">
        <v>879</v>
      </c>
      <c r="AD247" s="211" t="s">
        <v>972</v>
      </c>
      <c r="AE247" s="211" t="s">
        <v>879</v>
      </c>
      <c r="AF247" s="212">
        <f t="shared" si="13"/>
        <v>-27</v>
      </c>
      <c r="AG247" s="213">
        <f t="shared" si="14"/>
        <v>610.9</v>
      </c>
      <c r="AH247" s="214">
        <f t="shared" si="15"/>
        <v>-16494.3</v>
      </c>
      <c r="AI247" s="215" t="s">
        <v>127</v>
      </c>
    </row>
    <row r="248" spans="1:35" ht="24">
      <c r="A248" s="108">
        <v>2021</v>
      </c>
      <c r="B248" s="108">
        <v>298</v>
      </c>
      <c r="C248" s="109" t="s">
        <v>901</v>
      </c>
      <c r="D248" s="208" t="s">
        <v>979</v>
      </c>
      <c r="E248" s="109" t="s">
        <v>881</v>
      </c>
      <c r="F248" s="216" t="s">
        <v>257</v>
      </c>
      <c r="G248" s="112">
        <v>679.52</v>
      </c>
      <c r="H248" s="112">
        <v>122.54</v>
      </c>
      <c r="I248" s="107" t="s">
        <v>118</v>
      </c>
      <c r="J248" s="112">
        <f t="shared" si="12"/>
        <v>556.98</v>
      </c>
      <c r="K248" s="210" t="s">
        <v>247</v>
      </c>
      <c r="L248" s="108">
        <v>2021</v>
      </c>
      <c r="M248" s="108">
        <v>2567</v>
      </c>
      <c r="N248" s="109" t="s">
        <v>980</v>
      </c>
      <c r="O248" s="111" t="s">
        <v>241</v>
      </c>
      <c r="P248" s="109" t="s">
        <v>242</v>
      </c>
      <c r="Q248" s="109" t="s">
        <v>242</v>
      </c>
      <c r="R248" s="108">
        <v>1</v>
      </c>
      <c r="S248" s="111" t="s">
        <v>122</v>
      </c>
      <c r="T248" s="108">
        <v>1080203</v>
      </c>
      <c r="U248" s="108">
        <v>2890</v>
      </c>
      <c r="V248" s="108">
        <v>1938</v>
      </c>
      <c r="W248" s="108">
        <v>99</v>
      </c>
      <c r="X248" s="113">
        <v>2021</v>
      </c>
      <c r="Y248" s="113">
        <v>187</v>
      </c>
      <c r="Z248" s="113">
        <v>0</v>
      </c>
      <c r="AA248" s="114" t="s">
        <v>901</v>
      </c>
      <c r="AB248" s="108">
        <v>539</v>
      </c>
      <c r="AC248" s="109" t="s">
        <v>981</v>
      </c>
      <c r="AD248" s="211" t="s">
        <v>982</v>
      </c>
      <c r="AE248" s="211" t="s">
        <v>981</v>
      </c>
      <c r="AF248" s="212">
        <f t="shared" si="13"/>
        <v>-25</v>
      </c>
      <c r="AG248" s="213">
        <f t="shared" si="14"/>
        <v>556.98</v>
      </c>
      <c r="AH248" s="214">
        <f t="shared" si="15"/>
        <v>-13924.5</v>
      </c>
      <c r="AI248" s="215" t="s">
        <v>127</v>
      </c>
    </row>
    <row r="249" spans="1:35" ht="24">
      <c r="A249" s="108">
        <v>2021</v>
      </c>
      <c r="B249" s="108">
        <v>299</v>
      </c>
      <c r="C249" s="109" t="s">
        <v>901</v>
      </c>
      <c r="D249" s="208" t="s">
        <v>983</v>
      </c>
      <c r="E249" s="109" t="s">
        <v>881</v>
      </c>
      <c r="F249" s="216" t="s">
        <v>255</v>
      </c>
      <c r="G249" s="112">
        <v>1003.04</v>
      </c>
      <c r="H249" s="112">
        <v>180.88</v>
      </c>
      <c r="I249" s="107" t="s">
        <v>118</v>
      </c>
      <c r="J249" s="112">
        <f t="shared" si="12"/>
        <v>822.16</v>
      </c>
      <c r="K249" s="210" t="s">
        <v>247</v>
      </c>
      <c r="L249" s="108">
        <v>2021</v>
      </c>
      <c r="M249" s="108">
        <v>2576</v>
      </c>
      <c r="N249" s="109" t="s">
        <v>892</v>
      </c>
      <c r="O249" s="111" t="s">
        <v>241</v>
      </c>
      <c r="P249" s="109" t="s">
        <v>242</v>
      </c>
      <c r="Q249" s="109" t="s">
        <v>242</v>
      </c>
      <c r="R249" s="108">
        <v>1</v>
      </c>
      <c r="S249" s="111" t="s">
        <v>122</v>
      </c>
      <c r="T249" s="108">
        <v>1010203</v>
      </c>
      <c r="U249" s="108">
        <v>140</v>
      </c>
      <c r="V249" s="108">
        <v>1050</v>
      </c>
      <c r="W249" s="108">
        <v>2</v>
      </c>
      <c r="X249" s="113">
        <v>2021</v>
      </c>
      <c r="Y249" s="113">
        <v>188</v>
      </c>
      <c r="Z249" s="113">
        <v>0</v>
      </c>
      <c r="AA249" s="114" t="s">
        <v>901</v>
      </c>
      <c r="AB249" s="108">
        <v>538</v>
      </c>
      <c r="AC249" s="109" t="s">
        <v>981</v>
      </c>
      <c r="AD249" s="211" t="s">
        <v>982</v>
      </c>
      <c r="AE249" s="211" t="s">
        <v>981</v>
      </c>
      <c r="AF249" s="212">
        <f t="shared" si="13"/>
        <v>-25</v>
      </c>
      <c r="AG249" s="213">
        <f t="shared" si="14"/>
        <v>822.16</v>
      </c>
      <c r="AH249" s="214">
        <f t="shared" si="15"/>
        <v>-20554</v>
      </c>
      <c r="AI249" s="215" t="s">
        <v>127</v>
      </c>
    </row>
    <row r="250" spans="1:35" ht="24">
      <c r="A250" s="108">
        <v>2021</v>
      </c>
      <c r="B250" s="108">
        <v>300</v>
      </c>
      <c r="C250" s="109" t="s">
        <v>901</v>
      </c>
      <c r="D250" s="208" t="s">
        <v>984</v>
      </c>
      <c r="E250" s="109" t="s">
        <v>881</v>
      </c>
      <c r="F250" s="216" t="s">
        <v>253</v>
      </c>
      <c r="G250" s="112">
        <v>1731.45</v>
      </c>
      <c r="H250" s="112">
        <v>312.23</v>
      </c>
      <c r="I250" s="107" t="s">
        <v>118</v>
      </c>
      <c r="J250" s="112">
        <f t="shared" si="12"/>
        <v>1419.22</v>
      </c>
      <c r="K250" s="210" t="s">
        <v>247</v>
      </c>
      <c r="L250" s="108">
        <v>2021</v>
      </c>
      <c r="M250" s="108">
        <v>2568</v>
      </c>
      <c r="N250" s="109" t="s">
        <v>980</v>
      </c>
      <c r="O250" s="111" t="s">
        <v>241</v>
      </c>
      <c r="P250" s="109" t="s">
        <v>242</v>
      </c>
      <c r="Q250" s="109" t="s">
        <v>242</v>
      </c>
      <c r="R250" s="108">
        <v>1</v>
      </c>
      <c r="S250" s="111" t="s">
        <v>122</v>
      </c>
      <c r="T250" s="108">
        <v>1080203</v>
      </c>
      <c r="U250" s="108">
        <v>2890</v>
      </c>
      <c r="V250" s="108">
        <v>1938</v>
      </c>
      <c r="W250" s="108">
        <v>99</v>
      </c>
      <c r="X250" s="113">
        <v>2021</v>
      </c>
      <c r="Y250" s="113">
        <v>187</v>
      </c>
      <c r="Z250" s="113">
        <v>0</v>
      </c>
      <c r="AA250" s="114" t="s">
        <v>901</v>
      </c>
      <c r="AB250" s="108">
        <v>539</v>
      </c>
      <c r="AC250" s="109" t="s">
        <v>981</v>
      </c>
      <c r="AD250" s="211" t="s">
        <v>982</v>
      </c>
      <c r="AE250" s="211" t="s">
        <v>981</v>
      </c>
      <c r="AF250" s="212">
        <f t="shared" si="13"/>
        <v>-25</v>
      </c>
      <c r="AG250" s="213">
        <f t="shared" si="14"/>
        <v>1419.22</v>
      </c>
      <c r="AH250" s="214">
        <f t="shared" si="15"/>
        <v>-35480.5</v>
      </c>
      <c r="AI250" s="215" t="s">
        <v>127</v>
      </c>
    </row>
    <row r="251" spans="1:35" ht="24">
      <c r="A251" s="108">
        <v>2021</v>
      </c>
      <c r="B251" s="108">
        <v>301</v>
      </c>
      <c r="C251" s="109" t="s">
        <v>901</v>
      </c>
      <c r="D251" s="208" t="s">
        <v>985</v>
      </c>
      <c r="E251" s="109" t="s">
        <v>881</v>
      </c>
      <c r="F251" s="216" t="s">
        <v>251</v>
      </c>
      <c r="G251" s="112">
        <v>117.74</v>
      </c>
      <c r="H251" s="112">
        <v>21.23</v>
      </c>
      <c r="I251" s="107" t="s">
        <v>118</v>
      </c>
      <c r="J251" s="112">
        <f t="shared" si="12"/>
        <v>96.50999999999999</v>
      </c>
      <c r="K251" s="210" t="s">
        <v>247</v>
      </c>
      <c r="L251" s="108">
        <v>2021</v>
      </c>
      <c r="M251" s="108">
        <v>2577</v>
      </c>
      <c r="N251" s="109" t="s">
        <v>892</v>
      </c>
      <c r="O251" s="111" t="s">
        <v>241</v>
      </c>
      <c r="P251" s="109" t="s">
        <v>242</v>
      </c>
      <c r="Q251" s="109" t="s">
        <v>242</v>
      </c>
      <c r="R251" s="108">
        <v>1</v>
      </c>
      <c r="S251" s="111" t="s">
        <v>122</v>
      </c>
      <c r="T251" s="108">
        <v>1010203</v>
      </c>
      <c r="U251" s="108">
        <v>140</v>
      </c>
      <c r="V251" s="108">
        <v>1050</v>
      </c>
      <c r="W251" s="108">
        <v>2</v>
      </c>
      <c r="X251" s="113">
        <v>2021</v>
      </c>
      <c r="Y251" s="113">
        <v>188</v>
      </c>
      <c r="Z251" s="113">
        <v>0</v>
      </c>
      <c r="AA251" s="114" t="s">
        <v>901</v>
      </c>
      <c r="AB251" s="108">
        <v>538</v>
      </c>
      <c r="AC251" s="109" t="s">
        <v>981</v>
      </c>
      <c r="AD251" s="211" t="s">
        <v>982</v>
      </c>
      <c r="AE251" s="211" t="s">
        <v>981</v>
      </c>
      <c r="AF251" s="212">
        <f t="shared" si="13"/>
        <v>-25</v>
      </c>
      <c r="AG251" s="213">
        <f t="shared" si="14"/>
        <v>96.50999999999999</v>
      </c>
      <c r="AH251" s="214">
        <f t="shared" si="15"/>
        <v>-2412.75</v>
      </c>
      <c r="AI251" s="215" t="s">
        <v>127</v>
      </c>
    </row>
    <row r="252" spans="1:35" ht="96">
      <c r="A252" s="108">
        <v>2021</v>
      </c>
      <c r="B252" s="108">
        <v>303</v>
      </c>
      <c r="C252" s="109" t="s">
        <v>906</v>
      </c>
      <c r="D252" s="208" t="s">
        <v>986</v>
      </c>
      <c r="E252" s="109" t="s">
        <v>857</v>
      </c>
      <c r="F252" s="216" t="s">
        <v>987</v>
      </c>
      <c r="G252" s="112">
        <v>168.78</v>
      </c>
      <c r="H252" s="112">
        <v>22.32</v>
      </c>
      <c r="I252" s="107" t="s">
        <v>118</v>
      </c>
      <c r="J252" s="112">
        <f t="shared" si="12"/>
        <v>146.46</v>
      </c>
      <c r="K252" s="210" t="s">
        <v>988</v>
      </c>
      <c r="L252" s="108">
        <v>2021</v>
      </c>
      <c r="M252" s="108">
        <v>2557</v>
      </c>
      <c r="N252" s="109" t="s">
        <v>980</v>
      </c>
      <c r="O252" s="111" t="s">
        <v>989</v>
      </c>
      <c r="P252" s="109" t="s">
        <v>990</v>
      </c>
      <c r="Q252" s="109" t="s">
        <v>142</v>
      </c>
      <c r="R252" s="108">
        <v>1</v>
      </c>
      <c r="S252" s="111" t="s">
        <v>122</v>
      </c>
      <c r="T252" s="108">
        <v>1040503</v>
      </c>
      <c r="U252" s="108">
        <v>1900</v>
      </c>
      <c r="V252" s="108">
        <v>1190</v>
      </c>
      <c r="W252" s="108">
        <v>99</v>
      </c>
      <c r="X252" s="113">
        <v>2021</v>
      </c>
      <c r="Y252" s="113">
        <v>146</v>
      </c>
      <c r="Z252" s="113">
        <v>1</v>
      </c>
      <c r="AA252" s="114" t="s">
        <v>906</v>
      </c>
      <c r="AB252" s="108">
        <v>542</v>
      </c>
      <c r="AC252" s="109" t="s">
        <v>991</v>
      </c>
      <c r="AD252" s="211" t="s">
        <v>992</v>
      </c>
      <c r="AE252" s="211" t="s">
        <v>991</v>
      </c>
      <c r="AF252" s="212">
        <f t="shared" si="13"/>
        <v>-22</v>
      </c>
      <c r="AG252" s="213">
        <f t="shared" si="14"/>
        <v>146.46</v>
      </c>
      <c r="AH252" s="214">
        <f t="shared" si="15"/>
        <v>-3222.1200000000003</v>
      </c>
      <c r="AI252" s="215" t="s">
        <v>127</v>
      </c>
    </row>
    <row r="253" spans="1:35" ht="15">
      <c r="A253" s="108">
        <v>2021</v>
      </c>
      <c r="B253" s="108">
        <v>304</v>
      </c>
      <c r="C253" s="109" t="s">
        <v>991</v>
      </c>
      <c r="D253" s="208" t="s">
        <v>993</v>
      </c>
      <c r="E253" s="109" t="s">
        <v>981</v>
      </c>
      <c r="F253" s="216" t="s">
        <v>448</v>
      </c>
      <c r="G253" s="112">
        <v>56.7</v>
      </c>
      <c r="H253" s="112">
        <v>0</v>
      </c>
      <c r="I253" s="107" t="s">
        <v>127</v>
      </c>
      <c r="J253" s="112">
        <f t="shared" si="12"/>
        <v>56.7</v>
      </c>
      <c r="K253" s="210" t="s">
        <v>504</v>
      </c>
      <c r="L253" s="108">
        <v>2021</v>
      </c>
      <c r="M253" s="108">
        <v>2621</v>
      </c>
      <c r="N253" s="109" t="s">
        <v>906</v>
      </c>
      <c r="O253" s="111" t="s">
        <v>311</v>
      </c>
      <c r="P253" s="109" t="s">
        <v>312</v>
      </c>
      <c r="Q253" s="109" t="s">
        <v>313</v>
      </c>
      <c r="R253" s="108">
        <v>1</v>
      </c>
      <c r="S253" s="111" t="s">
        <v>122</v>
      </c>
      <c r="T253" s="108">
        <v>1010203</v>
      </c>
      <c r="U253" s="108">
        <v>140</v>
      </c>
      <c r="V253" s="108">
        <v>1050</v>
      </c>
      <c r="W253" s="108">
        <v>5</v>
      </c>
      <c r="X253" s="113">
        <v>2021</v>
      </c>
      <c r="Y253" s="113">
        <v>19</v>
      </c>
      <c r="Z253" s="113">
        <v>0</v>
      </c>
      <c r="AA253" s="114" t="s">
        <v>916</v>
      </c>
      <c r="AB253" s="108">
        <v>543</v>
      </c>
      <c r="AC253" s="109" t="s">
        <v>924</v>
      </c>
      <c r="AD253" s="211" t="s">
        <v>994</v>
      </c>
      <c r="AE253" s="211" t="s">
        <v>924</v>
      </c>
      <c r="AF253" s="212">
        <f t="shared" si="13"/>
        <v>-26</v>
      </c>
      <c r="AG253" s="213">
        <f t="shared" si="14"/>
        <v>56.7</v>
      </c>
      <c r="AH253" s="214">
        <f t="shared" si="15"/>
        <v>-1474.2</v>
      </c>
      <c r="AI253" s="215" t="s">
        <v>127</v>
      </c>
    </row>
    <row r="254" spans="1:35" ht="60">
      <c r="A254" s="108">
        <v>2021</v>
      </c>
      <c r="B254" s="108">
        <v>305</v>
      </c>
      <c r="C254" s="109" t="s">
        <v>916</v>
      </c>
      <c r="D254" s="208" t="s">
        <v>995</v>
      </c>
      <c r="E254" s="109" t="s">
        <v>879</v>
      </c>
      <c r="F254" s="216" t="s">
        <v>904</v>
      </c>
      <c r="G254" s="112">
        <v>950</v>
      </c>
      <c r="H254" s="112">
        <v>171.31</v>
      </c>
      <c r="I254" s="107" t="s">
        <v>127</v>
      </c>
      <c r="J254" s="112">
        <f t="shared" si="12"/>
        <v>950</v>
      </c>
      <c r="K254" s="210" t="s">
        <v>996</v>
      </c>
      <c r="L254" s="108">
        <v>2021</v>
      </c>
      <c r="M254" s="108">
        <v>2600</v>
      </c>
      <c r="N254" s="109" t="s">
        <v>889</v>
      </c>
      <c r="O254" s="111" t="s">
        <v>997</v>
      </c>
      <c r="P254" s="109" t="s">
        <v>998</v>
      </c>
      <c r="Q254" s="109" t="s">
        <v>999</v>
      </c>
      <c r="R254" s="108">
        <v>3</v>
      </c>
      <c r="S254" s="111" t="s">
        <v>290</v>
      </c>
      <c r="T254" s="108">
        <v>1110203</v>
      </c>
      <c r="U254" s="108">
        <v>4430</v>
      </c>
      <c r="V254" s="108">
        <v>1290</v>
      </c>
      <c r="W254" s="108">
        <v>99</v>
      </c>
      <c r="X254" s="113">
        <v>2021</v>
      </c>
      <c r="Y254" s="113">
        <v>159</v>
      </c>
      <c r="Z254" s="113">
        <v>0</v>
      </c>
      <c r="AA254" s="114" t="s">
        <v>916</v>
      </c>
      <c r="AB254" s="108">
        <v>545</v>
      </c>
      <c r="AC254" s="109" t="s">
        <v>1000</v>
      </c>
      <c r="AD254" s="211" t="s">
        <v>1001</v>
      </c>
      <c r="AE254" s="211" t="s">
        <v>1002</v>
      </c>
      <c r="AF254" s="212">
        <f t="shared" si="13"/>
        <v>-19</v>
      </c>
      <c r="AG254" s="213">
        <f t="shared" si="14"/>
        <v>950</v>
      </c>
      <c r="AH254" s="214">
        <f t="shared" si="15"/>
        <v>-18050</v>
      </c>
      <c r="AI254" s="215" t="s">
        <v>127</v>
      </c>
    </row>
    <row r="255" spans="1:35" ht="36">
      <c r="A255" s="108">
        <v>2021</v>
      </c>
      <c r="B255" s="108">
        <v>306</v>
      </c>
      <c r="C255" s="109" t="s">
        <v>924</v>
      </c>
      <c r="D255" s="208" t="s">
        <v>1003</v>
      </c>
      <c r="E255" s="109" t="s">
        <v>980</v>
      </c>
      <c r="F255" s="216" t="s">
        <v>1004</v>
      </c>
      <c r="G255" s="112">
        <v>761.28</v>
      </c>
      <c r="H255" s="112">
        <v>137.28</v>
      </c>
      <c r="I255" s="107" t="s">
        <v>127</v>
      </c>
      <c r="J255" s="112">
        <f t="shared" si="12"/>
        <v>761.28</v>
      </c>
      <c r="K255" s="210" t="s">
        <v>142</v>
      </c>
      <c r="L255" s="108">
        <v>2021</v>
      </c>
      <c r="M255" s="108">
        <v>2575</v>
      </c>
      <c r="N255" s="109" t="s">
        <v>892</v>
      </c>
      <c r="O255" s="111" t="s">
        <v>403</v>
      </c>
      <c r="P255" s="109" t="s">
        <v>404</v>
      </c>
      <c r="Q255" s="109" t="s">
        <v>405</v>
      </c>
      <c r="R255" s="108">
        <v>1</v>
      </c>
      <c r="S255" s="111" t="s">
        <v>122</v>
      </c>
      <c r="T255" s="108">
        <v>1010103</v>
      </c>
      <c r="U255" s="108">
        <v>30</v>
      </c>
      <c r="V255" s="108">
        <v>1001</v>
      </c>
      <c r="W255" s="108">
        <v>1</v>
      </c>
      <c r="X255" s="113">
        <v>2021</v>
      </c>
      <c r="Y255" s="113">
        <v>120</v>
      </c>
      <c r="Z255" s="113">
        <v>0</v>
      </c>
      <c r="AA255" s="114" t="s">
        <v>932</v>
      </c>
      <c r="AB255" s="108">
        <v>570</v>
      </c>
      <c r="AC255" s="109" t="s">
        <v>1005</v>
      </c>
      <c r="AD255" s="211" t="s">
        <v>982</v>
      </c>
      <c r="AE255" s="211" t="s">
        <v>1006</v>
      </c>
      <c r="AF255" s="212">
        <f t="shared" si="13"/>
        <v>11</v>
      </c>
      <c r="AG255" s="213">
        <f t="shared" si="14"/>
        <v>761.28</v>
      </c>
      <c r="AH255" s="214">
        <f t="shared" si="15"/>
        <v>8374.08</v>
      </c>
      <c r="AI255" s="215" t="s">
        <v>127</v>
      </c>
    </row>
    <row r="256" spans="1:35" ht="48">
      <c r="A256" s="108">
        <v>2021</v>
      </c>
      <c r="B256" s="108">
        <v>309</v>
      </c>
      <c r="C256" s="109" t="s">
        <v>949</v>
      </c>
      <c r="D256" s="208" t="s">
        <v>202</v>
      </c>
      <c r="E256" s="109" t="s">
        <v>1002</v>
      </c>
      <c r="F256" s="216" t="s">
        <v>1007</v>
      </c>
      <c r="G256" s="112">
        <v>228.92</v>
      </c>
      <c r="H256" s="112">
        <v>0</v>
      </c>
      <c r="I256" s="107" t="s">
        <v>127</v>
      </c>
      <c r="J256" s="112">
        <f t="shared" si="12"/>
        <v>228.92</v>
      </c>
      <c r="K256" s="210" t="s">
        <v>1008</v>
      </c>
      <c r="L256" s="108">
        <v>2021</v>
      </c>
      <c r="M256" s="108">
        <v>2704</v>
      </c>
      <c r="N256" s="109" t="s">
        <v>949</v>
      </c>
      <c r="O256" s="111" t="s">
        <v>1009</v>
      </c>
      <c r="P256" s="109" t="s">
        <v>1010</v>
      </c>
      <c r="Q256" s="109" t="s">
        <v>1011</v>
      </c>
      <c r="R256" s="108">
        <v>1</v>
      </c>
      <c r="S256" s="111" t="s">
        <v>122</v>
      </c>
      <c r="T256" s="108">
        <v>1040202</v>
      </c>
      <c r="U256" s="108">
        <v>1560</v>
      </c>
      <c r="V256" s="108">
        <v>1368</v>
      </c>
      <c r="W256" s="108">
        <v>99</v>
      </c>
      <c r="X256" s="113">
        <v>2021</v>
      </c>
      <c r="Y256" s="113">
        <v>176</v>
      </c>
      <c r="Z256" s="113">
        <v>0</v>
      </c>
      <c r="AA256" s="114" t="s">
        <v>949</v>
      </c>
      <c r="AB256" s="108">
        <v>548</v>
      </c>
      <c r="AC256" s="109" t="s">
        <v>1012</v>
      </c>
      <c r="AD256" s="211" t="s">
        <v>1013</v>
      </c>
      <c r="AE256" s="211" t="s">
        <v>1012</v>
      </c>
      <c r="AF256" s="212">
        <f t="shared" si="13"/>
        <v>-23</v>
      </c>
      <c r="AG256" s="213">
        <f t="shared" si="14"/>
        <v>228.92</v>
      </c>
      <c r="AH256" s="214">
        <f t="shared" si="15"/>
        <v>-5265.16</v>
      </c>
      <c r="AI256" s="215" t="s">
        <v>127</v>
      </c>
    </row>
    <row r="257" spans="1:35" ht="24">
      <c r="A257" s="108">
        <v>2021</v>
      </c>
      <c r="B257" s="108">
        <v>310</v>
      </c>
      <c r="C257" s="109" t="s">
        <v>923</v>
      </c>
      <c r="D257" s="208" t="s">
        <v>1014</v>
      </c>
      <c r="E257" s="109" t="s">
        <v>949</v>
      </c>
      <c r="F257" s="216" t="s">
        <v>451</v>
      </c>
      <c r="G257" s="112">
        <v>201.3</v>
      </c>
      <c r="H257" s="112">
        <v>36.3</v>
      </c>
      <c r="I257" s="107" t="s">
        <v>118</v>
      </c>
      <c r="J257" s="112">
        <f t="shared" si="12"/>
        <v>165</v>
      </c>
      <c r="K257" s="210" t="s">
        <v>1015</v>
      </c>
      <c r="L257" s="108">
        <v>2021</v>
      </c>
      <c r="M257" s="108">
        <v>2712</v>
      </c>
      <c r="N257" s="109" t="s">
        <v>923</v>
      </c>
      <c r="O257" s="111" t="s">
        <v>120</v>
      </c>
      <c r="P257" s="109" t="s">
        <v>121</v>
      </c>
      <c r="Q257" s="109" t="s">
        <v>121</v>
      </c>
      <c r="R257" s="108">
        <v>1</v>
      </c>
      <c r="S257" s="111" t="s">
        <v>122</v>
      </c>
      <c r="T257" s="108">
        <v>1010204</v>
      </c>
      <c r="U257" s="108">
        <v>150</v>
      </c>
      <c r="V257" s="108">
        <v>1056</v>
      </c>
      <c r="W257" s="108">
        <v>99</v>
      </c>
      <c r="X257" s="113">
        <v>2021</v>
      </c>
      <c r="Y257" s="113">
        <v>73</v>
      </c>
      <c r="Z257" s="113">
        <v>0</v>
      </c>
      <c r="AA257" s="114" t="s">
        <v>1016</v>
      </c>
      <c r="AB257" s="108">
        <v>561</v>
      </c>
      <c r="AC257" s="109" t="s">
        <v>964</v>
      </c>
      <c r="AD257" s="211" t="s">
        <v>1017</v>
      </c>
      <c r="AE257" s="211" t="s">
        <v>964</v>
      </c>
      <c r="AF257" s="212">
        <f t="shared" si="13"/>
        <v>-23</v>
      </c>
      <c r="AG257" s="213">
        <f t="shared" si="14"/>
        <v>165</v>
      </c>
      <c r="AH257" s="214">
        <f t="shared" si="15"/>
        <v>-3795</v>
      </c>
      <c r="AI257" s="215" t="s">
        <v>127</v>
      </c>
    </row>
    <row r="258" spans="1:35" ht="72">
      <c r="A258" s="108">
        <v>2021</v>
      </c>
      <c r="B258" s="108">
        <v>313</v>
      </c>
      <c r="C258" s="109" t="s">
        <v>1016</v>
      </c>
      <c r="D258" s="208" t="s">
        <v>1018</v>
      </c>
      <c r="E258" s="109" t="s">
        <v>923</v>
      </c>
      <c r="F258" s="216" t="s">
        <v>288</v>
      </c>
      <c r="G258" s="112">
        <v>463.6</v>
      </c>
      <c r="H258" s="112">
        <v>83.6</v>
      </c>
      <c r="I258" s="107" t="s">
        <v>118</v>
      </c>
      <c r="J258" s="112">
        <f t="shared" si="12"/>
        <v>380</v>
      </c>
      <c r="K258" s="210" t="s">
        <v>289</v>
      </c>
      <c r="L258" s="108">
        <v>2021</v>
      </c>
      <c r="M258" s="108">
        <v>2721</v>
      </c>
      <c r="N258" s="109" t="s">
        <v>928</v>
      </c>
      <c r="O258" s="111" t="s">
        <v>189</v>
      </c>
      <c r="P258" s="109" t="s">
        <v>190</v>
      </c>
      <c r="Q258" s="109" t="s">
        <v>191</v>
      </c>
      <c r="R258" s="108">
        <v>3</v>
      </c>
      <c r="S258" s="111" t="s">
        <v>290</v>
      </c>
      <c r="T258" s="108">
        <v>1010203</v>
      </c>
      <c r="U258" s="108">
        <v>140</v>
      </c>
      <c r="V258" s="108">
        <v>1050</v>
      </c>
      <c r="W258" s="108">
        <v>11</v>
      </c>
      <c r="X258" s="113">
        <v>2021</v>
      </c>
      <c r="Y258" s="113">
        <v>272</v>
      </c>
      <c r="Z258" s="113">
        <v>0</v>
      </c>
      <c r="AA258" s="114" t="s">
        <v>1016</v>
      </c>
      <c r="AB258" s="108">
        <v>555</v>
      </c>
      <c r="AC258" s="109" t="s">
        <v>1012</v>
      </c>
      <c r="AD258" s="211" t="s">
        <v>1019</v>
      </c>
      <c r="AE258" s="211" t="s">
        <v>1012</v>
      </c>
      <c r="AF258" s="212">
        <f t="shared" si="13"/>
        <v>-25</v>
      </c>
      <c r="AG258" s="213">
        <f t="shared" si="14"/>
        <v>380</v>
      </c>
      <c r="AH258" s="214">
        <f t="shared" si="15"/>
        <v>-9500</v>
      </c>
      <c r="AI258" s="215" t="s">
        <v>127</v>
      </c>
    </row>
    <row r="259" spans="1:35" ht="48">
      <c r="A259" s="108">
        <v>2021</v>
      </c>
      <c r="B259" s="108">
        <v>314</v>
      </c>
      <c r="C259" s="109" t="s">
        <v>1016</v>
      </c>
      <c r="D259" s="208" t="s">
        <v>1020</v>
      </c>
      <c r="E259" s="109" t="s">
        <v>889</v>
      </c>
      <c r="F259" s="216" t="s">
        <v>1021</v>
      </c>
      <c r="G259" s="112">
        <v>854</v>
      </c>
      <c r="H259" s="112">
        <v>154</v>
      </c>
      <c r="I259" s="107" t="s">
        <v>118</v>
      </c>
      <c r="J259" s="112">
        <f t="shared" si="12"/>
        <v>700</v>
      </c>
      <c r="K259" s="210" t="s">
        <v>1022</v>
      </c>
      <c r="L259" s="108">
        <v>2021</v>
      </c>
      <c r="M259" s="108">
        <v>2733</v>
      </c>
      <c r="N259" s="109" t="s">
        <v>1016</v>
      </c>
      <c r="O259" s="111" t="s">
        <v>1023</v>
      </c>
      <c r="P259" s="109" t="s">
        <v>1024</v>
      </c>
      <c r="Q259" s="109" t="s">
        <v>1025</v>
      </c>
      <c r="R259" s="108">
        <v>3</v>
      </c>
      <c r="S259" s="111" t="s">
        <v>290</v>
      </c>
      <c r="T259" s="108">
        <v>1110203</v>
      </c>
      <c r="U259" s="108">
        <v>4430</v>
      </c>
      <c r="V259" s="108">
        <v>1290</v>
      </c>
      <c r="W259" s="108">
        <v>99</v>
      </c>
      <c r="X259" s="113">
        <v>2021</v>
      </c>
      <c r="Y259" s="113">
        <v>158</v>
      </c>
      <c r="Z259" s="113">
        <v>0</v>
      </c>
      <c r="AA259" s="114" t="s">
        <v>1016</v>
      </c>
      <c r="AB259" s="108">
        <v>556</v>
      </c>
      <c r="AC259" s="109" t="s">
        <v>1012</v>
      </c>
      <c r="AD259" s="211" t="s">
        <v>1026</v>
      </c>
      <c r="AE259" s="211" t="s">
        <v>1012</v>
      </c>
      <c r="AF259" s="212">
        <f t="shared" si="13"/>
        <v>-27</v>
      </c>
      <c r="AG259" s="213">
        <f t="shared" si="14"/>
        <v>700</v>
      </c>
      <c r="AH259" s="214">
        <f t="shared" si="15"/>
        <v>-18900</v>
      </c>
      <c r="AI259" s="215" t="s">
        <v>127</v>
      </c>
    </row>
    <row r="260" spans="1:35" ht="36">
      <c r="A260" s="108">
        <v>2021</v>
      </c>
      <c r="B260" s="108">
        <v>315</v>
      </c>
      <c r="C260" s="109" t="s">
        <v>1016</v>
      </c>
      <c r="D260" s="208" t="s">
        <v>1027</v>
      </c>
      <c r="E260" s="109" t="s">
        <v>923</v>
      </c>
      <c r="F260" s="216" t="s">
        <v>347</v>
      </c>
      <c r="G260" s="112">
        <v>427</v>
      </c>
      <c r="H260" s="112">
        <v>77</v>
      </c>
      <c r="I260" s="107" t="s">
        <v>118</v>
      </c>
      <c r="J260" s="112">
        <f t="shared" si="12"/>
        <v>350</v>
      </c>
      <c r="K260" s="210" t="s">
        <v>162</v>
      </c>
      <c r="L260" s="108">
        <v>2021</v>
      </c>
      <c r="M260" s="108">
        <v>2724</v>
      </c>
      <c r="N260" s="109" t="s">
        <v>928</v>
      </c>
      <c r="O260" s="111" t="s">
        <v>349</v>
      </c>
      <c r="P260" s="109" t="s">
        <v>655</v>
      </c>
      <c r="Q260" s="109" t="s">
        <v>158</v>
      </c>
      <c r="R260" s="108">
        <v>1</v>
      </c>
      <c r="S260" s="111" t="s">
        <v>122</v>
      </c>
      <c r="T260" s="108">
        <v>1080203</v>
      </c>
      <c r="U260" s="108">
        <v>2890</v>
      </c>
      <c r="V260" s="108">
        <v>1938</v>
      </c>
      <c r="W260" s="108">
        <v>99</v>
      </c>
      <c r="X260" s="113">
        <v>2021</v>
      </c>
      <c r="Y260" s="113">
        <v>56</v>
      </c>
      <c r="Z260" s="113">
        <v>0</v>
      </c>
      <c r="AA260" s="114" t="s">
        <v>1016</v>
      </c>
      <c r="AB260" s="108">
        <v>560</v>
      </c>
      <c r="AC260" s="109" t="s">
        <v>964</v>
      </c>
      <c r="AD260" s="211" t="s">
        <v>1028</v>
      </c>
      <c r="AE260" s="211" t="s">
        <v>964</v>
      </c>
      <c r="AF260" s="212">
        <f t="shared" si="13"/>
        <v>-25</v>
      </c>
      <c r="AG260" s="213">
        <f t="shared" si="14"/>
        <v>350</v>
      </c>
      <c r="AH260" s="214">
        <f t="shared" si="15"/>
        <v>-8750</v>
      </c>
      <c r="AI260" s="215" t="s">
        <v>127</v>
      </c>
    </row>
    <row r="261" spans="1:35" ht="36">
      <c r="A261" s="108">
        <v>2021</v>
      </c>
      <c r="B261" s="108">
        <v>316</v>
      </c>
      <c r="C261" s="109" t="s">
        <v>1016</v>
      </c>
      <c r="D261" s="208" t="s">
        <v>1029</v>
      </c>
      <c r="E261" s="109" t="s">
        <v>923</v>
      </c>
      <c r="F261" s="216" t="s">
        <v>347</v>
      </c>
      <c r="G261" s="112">
        <v>96.59</v>
      </c>
      <c r="H261" s="112">
        <v>17.42</v>
      </c>
      <c r="I261" s="107" t="s">
        <v>118</v>
      </c>
      <c r="J261" s="112">
        <f t="shared" si="12"/>
        <v>79.17</v>
      </c>
      <c r="K261" s="210" t="s">
        <v>162</v>
      </c>
      <c r="L261" s="108">
        <v>2021</v>
      </c>
      <c r="M261" s="108">
        <v>2723</v>
      </c>
      <c r="N261" s="109" t="s">
        <v>928</v>
      </c>
      <c r="O261" s="111" t="s">
        <v>349</v>
      </c>
      <c r="P261" s="109" t="s">
        <v>655</v>
      </c>
      <c r="Q261" s="109" t="s">
        <v>158</v>
      </c>
      <c r="R261" s="108">
        <v>1</v>
      </c>
      <c r="S261" s="111" t="s">
        <v>122</v>
      </c>
      <c r="T261" s="108">
        <v>1080203</v>
      </c>
      <c r="U261" s="108">
        <v>2890</v>
      </c>
      <c r="V261" s="108">
        <v>1938</v>
      </c>
      <c r="W261" s="108">
        <v>99</v>
      </c>
      <c r="X261" s="113">
        <v>2021</v>
      </c>
      <c r="Y261" s="113">
        <v>56</v>
      </c>
      <c r="Z261" s="113">
        <v>0</v>
      </c>
      <c r="AA261" s="114" t="s">
        <v>1016</v>
      </c>
      <c r="AB261" s="108">
        <v>560</v>
      </c>
      <c r="AC261" s="109" t="s">
        <v>964</v>
      </c>
      <c r="AD261" s="211" t="s">
        <v>1028</v>
      </c>
      <c r="AE261" s="211" t="s">
        <v>964</v>
      </c>
      <c r="AF261" s="212">
        <f t="shared" si="13"/>
        <v>-25</v>
      </c>
      <c r="AG261" s="213">
        <f t="shared" si="14"/>
        <v>79.17</v>
      </c>
      <c r="AH261" s="214">
        <f t="shared" si="15"/>
        <v>-1979.25</v>
      </c>
      <c r="AI261" s="215" t="s">
        <v>127</v>
      </c>
    </row>
    <row r="262" spans="1:35" ht="36">
      <c r="A262" s="108">
        <v>2021</v>
      </c>
      <c r="B262" s="108">
        <v>317</v>
      </c>
      <c r="C262" s="109" t="s">
        <v>1016</v>
      </c>
      <c r="D262" s="208" t="s">
        <v>1030</v>
      </c>
      <c r="E262" s="109" t="s">
        <v>1000</v>
      </c>
      <c r="F262" s="216" t="s">
        <v>319</v>
      </c>
      <c r="G262" s="112">
        <v>65.65</v>
      </c>
      <c r="H262" s="112">
        <v>11.84</v>
      </c>
      <c r="I262" s="107" t="s">
        <v>118</v>
      </c>
      <c r="J262" s="112">
        <f t="shared" si="12"/>
        <v>53.81</v>
      </c>
      <c r="K262" s="210" t="s">
        <v>443</v>
      </c>
      <c r="L262" s="108">
        <v>2021</v>
      </c>
      <c r="M262" s="108">
        <v>2732</v>
      </c>
      <c r="N262" s="109" t="s">
        <v>1016</v>
      </c>
      <c r="O262" s="111" t="s">
        <v>321</v>
      </c>
      <c r="P262" s="109" t="s">
        <v>322</v>
      </c>
      <c r="Q262" s="109" t="s">
        <v>322</v>
      </c>
      <c r="R262" s="108">
        <v>1</v>
      </c>
      <c r="S262" s="111" t="s">
        <v>122</v>
      </c>
      <c r="T262" s="108">
        <v>1010203</v>
      </c>
      <c r="U262" s="108">
        <v>140</v>
      </c>
      <c r="V262" s="108">
        <v>1050</v>
      </c>
      <c r="W262" s="108">
        <v>3</v>
      </c>
      <c r="X262" s="113">
        <v>2021</v>
      </c>
      <c r="Y262" s="113">
        <v>33</v>
      </c>
      <c r="Z262" s="113">
        <v>0</v>
      </c>
      <c r="AA262" s="114" t="s">
        <v>1016</v>
      </c>
      <c r="AB262" s="108">
        <v>559</v>
      </c>
      <c r="AC262" s="109" t="s">
        <v>964</v>
      </c>
      <c r="AD262" s="211" t="s">
        <v>1026</v>
      </c>
      <c r="AE262" s="211" t="s">
        <v>964</v>
      </c>
      <c r="AF262" s="212">
        <f t="shared" si="13"/>
        <v>-26</v>
      </c>
      <c r="AG262" s="213">
        <f t="shared" si="14"/>
        <v>53.81</v>
      </c>
      <c r="AH262" s="214">
        <f t="shared" si="15"/>
        <v>-1399.06</v>
      </c>
      <c r="AI262" s="215" t="s">
        <v>127</v>
      </c>
    </row>
    <row r="263" spans="1:35" ht="36">
      <c r="A263" s="108">
        <v>2021</v>
      </c>
      <c r="B263" s="108">
        <v>318</v>
      </c>
      <c r="C263" s="109" t="s">
        <v>1016</v>
      </c>
      <c r="D263" s="208" t="s">
        <v>1031</v>
      </c>
      <c r="E263" s="109" t="s">
        <v>1000</v>
      </c>
      <c r="F263" s="216" t="s">
        <v>319</v>
      </c>
      <c r="G263" s="112">
        <v>32.95</v>
      </c>
      <c r="H263" s="112">
        <v>5.3</v>
      </c>
      <c r="I263" s="107" t="s">
        <v>118</v>
      </c>
      <c r="J263" s="112">
        <f t="shared" si="12"/>
        <v>27.650000000000002</v>
      </c>
      <c r="K263" s="210" t="s">
        <v>443</v>
      </c>
      <c r="L263" s="108">
        <v>2021</v>
      </c>
      <c r="M263" s="108">
        <v>2731</v>
      </c>
      <c r="N263" s="109" t="s">
        <v>1016</v>
      </c>
      <c r="O263" s="111" t="s">
        <v>321</v>
      </c>
      <c r="P263" s="109" t="s">
        <v>322</v>
      </c>
      <c r="Q263" s="109" t="s">
        <v>322</v>
      </c>
      <c r="R263" s="108">
        <v>1</v>
      </c>
      <c r="S263" s="111" t="s">
        <v>122</v>
      </c>
      <c r="T263" s="108">
        <v>1010203</v>
      </c>
      <c r="U263" s="108">
        <v>140</v>
      </c>
      <c r="V263" s="108">
        <v>1050</v>
      </c>
      <c r="W263" s="108">
        <v>3</v>
      </c>
      <c r="X263" s="113">
        <v>2021</v>
      </c>
      <c r="Y263" s="113">
        <v>33</v>
      </c>
      <c r="Z263" s="113">
        <v>0</v>
      </c>
      <c r="AA263" s="114" t="s">
        <v>1016</v>
      </c>
      <c r="AB263" s="108">
        <v>559</v>
      </c>
      <c r="AC263" s="109" t="s">
        <v>964</v>
      </c>
      <c r="AD263" s="211" t="s">
        <v>1026</v>
      </c>
      <c r="AE263" s="211" t="s">
        <v>964</v>
      </c>
      <c r="AF263" s="212">
        <f t="shared" si="13"/>
        <v>-26</v>
      </c>
      <c r="AG263" s="213">
        <f t="shared" si="14"/>
        <v>27.650000000000002</v>
      </c>
      <c r="AH263" s="214">
        <f t="shared" si="15"/>
        <v>-718.9000000000001</v>
      </c>
      <c r="AI263" s="215" t="s">
        <v>127</v>
      </c>
    </row>
    <row r="264" spans="1:35" ht="72">
      <c r="A264" s="108">
        <v>2021</v>
      </c>
      <c r="B264" s="108">
        <v>320</v>
      </c>
      <c r="C264" s="109" t="s">
        <v>1016</v>
      </c>
      <c r="D264" s="208" t="s">
        <v>1032</v>
      </c>
      <c r="E264" s="109" t="s">
        <v>923</v>
      </c>
      <c r="F264" s="216" t="s">
        <v>469</v>
      </c>
      <c r="G264" s="112">
        <v>266.02</v>
      </c>
      <c r="H264" s="112">
        <v>47.97</v>
      </c>
      <c r="I264" s="107" t="s">
        <v>118</v>
      </c>
      <c r="J264" s="112">
        <f aca="true" t="shared" si="16" ref="J264:J327">IF(I264="SI",G264-H264,G264)</f>
        <v>218.04999999999998</v>
      </c>
      <c r="K264" s="210" t="s">
        <v>221</v>
      </c>
      <c r="L264" s="108">
        <v>2021</v>
      </c>
      <c r="M264" s="108">
        <v>2734</v>
      </c>
      <c r="N264" s="109" t="s">
        <v>1016</v>
      </c>
      <c r="O264" s="111" t="s">
        <v>222</v>
      </c>
      <c r="P264" s="109" t="s">
        <v>223</v>
      </c>
      <c r="Q264" s="109" t="s">
        <v>142</v>
      </c>
      <c r="R264" s="108">
        <v>2</v>
      </c>
      <c r="S264" s="111" t="s">
        <v>150</v>
      </c>
      <c r="T264" s="108">
        <v>1010602</v>
      </c>
      <c r="U264" s="108">
        <v>570</v>
      </c>
      <c r="V264" s="108">
        <v>1093</v>
      </c>
      <c r="W264" s="108">
        <v>1</v>
      </c>
      <c r="X264" s="113">
        <v>2021</v>
      </c>
      <c r="Y264" s="113">
        <v>36</v>
      </c>
      <c r="Z264" s="113">
        <v>0</v>
      </c>
      <c r="AA264" s="114" t="s">
        <v>1016</v>
      </c>
      <c r="AB264" s="108">
        <v>558</v>
      </c>
      <c r="AC264" s="109" t="s">
        <v>964</v>
      </c>
      <c r="AD264" s="211" t="s">
        <v>1033</v>
      </c>
      <c r="AE264" s="211" t="s">
        <v>964</v>
      </c>
      <c r="AF264" s="212">
        <f aca="true" t="shared" si="17" ref="AF264:AF327">AE264-AD264</f>
        <v>-27</v>
      </c>
      <c r="AG264" s="213">
        <f aca="true" t="shared" si="18" ref="AG264:AG327">IF(AI264="SI",0,J264)</f>
        <v>218.04999999999998</v>
      </c>
      <c r="AH264" s="214">
        <f aca="true" t="shared" si="19" ref="AH264:AH327">AG264*AF264</f>
        <v>-5887.349999999999</v>
      </c>
      <c r="AI264" s="215" t="s">
        <v>127</v>
      </c>
    </row>
    <row r="265" spans="1:35" ht="60">
      <c r="A265" s="108">
        <v>2021</v>
      </c>
      <c r="B265" s="108">
        <v>321</v>
      </c>
      <c r="C265" s="109" t="s">
        <v>1016</v>
      </c>
      <c r="D265" s="208" t="s">
        <v>1034</v>
      </c>
      <c r="E265" s="109" t="s">
        <v>923</v>
      </c>
      <c r="F265" s="216" t="s">
        <v>1035</v>
      </c>
      <c r="G265" s="112">
        <v>1849.1</v>
      </c>
      <c r="H265" s="112">
        <v>168.1</v>
      </c>
      <c r="I265" s="107" t="s">
        <v>118</v>
      </c>
      <c r="J265" s="112">
        <f t="shared" si="16"/>
        <v>1681</v>
      </c>
      <c r="K265" s="210" t="s">
        <v>1036</v>
      </c>
      <c r="L265" s="108">
        <v>2021</v>
      </c>
      <c r="M265" s="108">
        <v>2722</v>
      </c>
      <c r="N265" s="109" t="s">
        <v>928</v>
      </c>
      <c r="O265" s="111" t="s">
        <v>1037</v>
      </c>
      <c r="P265" s="109" t="s">
        <v>1038</v>
      </c>
      <c r="Q265" s="109" t="s">
        <v>1039</v>
      </c>
      <c r="R265" s="108">
        <v>1</v>
      </c>
      <c r="S265" s="111" t="s">
        <v>122</v>
      </c>
      <c r="T265" s="108">
        <v>1040503</v>
      </c>
      <c r="U265" s="108">
        <v>1900</v>
      </c>
      <c r="V265" s="108">
        <v>1190</v>
      </c>
      <c r="W265" s="108">
        <v>99</v>
      </c>
      <c r="X265" s="113">
        <v>2021</v>
      </c>
      <c r="Y265" s="113">
        <v>166</v>
      </c>
      <c r="Z265" s="113">
        <v>0</v>
      </c>
      <c r="AA265" s="114" t="s">
        <v>1016</v>
      </c>
      <c r="AB265" s="108">
        <v>564</v>
      </c>
      <c r="AC265" s="109" t="s">
        <v>1040</v>
      </c>
      <c r="AD265" s="211" t="s">
        <v>1019</v>
      </c>
      <c r="AE265" s="211" t="s">
        <v>1041</v>
      </c>
      <c r="AF265" s="212">
        <f t="shared" si="17"/>
        <v>-18</v>
      </c>
      <c r="AG265" s="213">
        <f t="shared" si="18"/>
        <v>1681</v>
      </c>
      <c r="AH265" s="214">
        <f t="shared" si="19"/>
        <v>-30258</v>
      </c>
      <c r="AI265" s="215" t="s">
        <v>127</v>
      </c>
    </row>
    <row r="266" spans="1:35" ht="15">
      <c r="A266" s="108">
        <v>2021</v>
      </c>
      <c r="B266" s="108">
        <v>323</v>
      </c>
      <c r="C266" s="109" t="s">
        <v>1016</v>
      </c>
      <c r="D266" s="208" t="s">
        <v>1042</v>
      </c>
      <c r="E266" s="109" t="s">
        <v>923</v>
      </c>
      <c r="F266" s="216" t="s">
        <v>142</v>
      </c>
      <c r="G266" s="112">
        <v>544.72</v>
      </c>
      <c r="H266" s="112">
        <v>98.23</v>
      </c>
      <c r="I266" s="107" t="s">
        <v>118</v>
      </c>
      <c r="J266" s="112">
        <f t="shared" si="16"/>
        <v>446.49</v>
      </c>
      <c r="K266" s="210" t="s">
        <v>1043</v>
      </c>
      <c r="L266" s="108">
        <v>2021</v>
      </c>
      <c r="M266" s="108">
        <v>2720</v>
      </c>
      <c r="N266" s="109" t="s">
        <v>928</v>
      </c>
      <c r="O266" s="111" t="s">
        <v>349</v>
      </c>
      <c r="P266" s="109" t="s">
        <v>655</v>
      </c>
      <c r="Q266" s="109" t="s">
        <v>158</v>
      </c>
      <c r="R266" s="108">
        <v>1</v>
      </c>
      <c r="S266" s="111" t="s">
        <v>122</v>
      </c>
      <c r="T266" s="108">
        <v>1010203</v>
      </c>
      <c r="U266" s="108">
        <v>140</v>
      </c>
      <c r="V266" s="108">
        <v>1050</v>
      </c>
      <c r="W266" s="108">
        <v>2</v>
      </c>
      <c r="X266" s="113">
        <v>2020</v>
      </c>
      <c r="Y266" s="113">
        <v>188</v>
      </c>
      <c r="Z266" s="113">
        <v>0</v>
      </c>
      <c r="AA266" s="114" t="s">
        <v>1016</v>
      </c>
      <c r="AB266" s="108">
        <v>552</v>
      </c>
      <c r="AC266" s="109" t="s">
        <v>1012</v>
      </c>
      <c r="AD266" s="211" t="s">
        <v>1028</v>
      </c>
      <c r="AE266" s="211" t="s">
        <v>1012</v>
      </c>
      <c r="AF266" s="212">
        <f t="shared" si="17"/>
        <v>-26</v>
      </c>
      <c r="AG266" s="213">
        <f t="shared" si="18"/>
        <v>446.49</v>
      </c>
      <c r="AH266" s="214">
        <f t="shared" si="19"/>
        <v>-11608.74</v>
      </c>
      <c r="AI266" s="215" t="s">
        <v>127</v>
      </c>
    </row>
    <row r="267" spans="1:35" ht="15">
      <c r="A267" s="108">
        <v>2021</v>
      </c>
      <c r="B267" s="108">
        <v>323</v>
      </c>
      <c r="C267" s="109" t="s">
        <v>1016</v>
      </c>
      <c r="D267" s="208" t="s">
        <v>1042</v>
      </c>
      <c r="E267" s="109" t="s">
        <v>923</v>
      </c>
      <c r="F267" s="216" t="s">
        <v>142</v>
      </c>
      <c r="G267" s="112">
        <v>1715.22</v>
      </c>
      <c r="H267" s="112">
        <v>309.3</v>
      </c>
      <c r="I267" s="107" t="s">
        <v>118</v>
      </c>
      <c r="J267" s="112">
        <f t="shared" si="16"/>
        <v>1405.92</v>
      </c>
      <c r="K267" s="210" t="s">
        <v>1043</v>
      </c>
      <c r="L267" s="108">
        <v>2021</v>
      </c>
      <c r="M267" s="108">
        <v>2720</v>
      </c>
      <c r="N267" s="109" t="s">
        <v>928</v>
      </c>
      <c r="O267" s="111" t="s">
        <v>349</v>
      </c>
      <c r="P267" s="109" t="s">
        <v>655</v>
      </c>
      <c r="Q267" s="109" t="s">
        <v>158</v>
      </c>
      <c r="R267" s="108">
        <v>1</v>
      </c>
      <c r="S267" s="111" t="s">
        <v>122</v>
      </c>
      <c r="T267" s="108">
        <v>1010203</v>
      </c>
      <c r="U267" s="108">
        <v>140</v>
      </c>
      <c r="V267" s="108">
        <v>1050</v>
      </c>
      <c r="W267" s="108">
        <v>2</v>
      </c>
      <c r="X267" s="113">
        <v>2021</v>
      </c>
      <c r="Y267" s="113">
        <v>188</v>
      </c>
      <c r="Z267" s="113">
        <v>0</v>
      </c>
      <c r="AA267" s="114" t="s">
        <v>1016</v>
      </c>
      <c r="AB267" s="108">
        <v>553</v>
      </c>
      <c r="AC267" s="109" t="s">
        <v>1012</v>
      </c>
      <c r="AD267" s="211" t="s">
        <v>1028</v>
      </c>
      <c r="AE267" s="211" t="s">
        <v>1012</v>
      </c>
      <c r="AF267" s="212">
        <f t="shared" si="17"/>
        <v>-26</v>
      </c>
      <c r="AG267" s="213">
        <f t="shared" si="18"/>
        <v>1405.92</v>
      </c>
      <c r="AH267" s="214">
        <f t="shared" si="19"/>
        <v>-36553.92</v>
      </c>
      <c r="AI267" s="215" t="s">
        <v>127</v>
      </c>
    </row>
    <row r="268" spans="1:35" ht="15">
      <c r="A268" s="108">
        <v>2021</v>
      </c>
      <c r="B268" s="108">
        <v>323</v>
      </c>
      <c r="C268" s="109" t="s">
        <v>1016</v>
      </c>
      <c r="D268" s="208" t="s">
        <v>1042</v>
      </c>
      <c r="E268" s="109" t="s">
        <v>923</v>
      </c>
      <c r="F268" s="216" t="s">
        <v>142</v>
      </c>
      <c r="G268" s="112">
        <v>907.38</v>
      </c>
      <c r="H268" s="112">
        <v>163.63</v>
      </c>
      <c r="I268" s="107" t="s">
        <v>118</v>
      </c>
      <c r="J268" s="112">
        <f t="shared" si="16"/>
        <v>743.75</v>
      </c>
      <c r="K268" s="210" t="s">
        <v>1043</v>
      </c>
      <c r="L268" s="108">
        <v>2021</v>
      </c>
      <c r="M268" s="108">
        <v>2720</v>
      </c>
      <c r="N268" s="109" t="s">
        <v>928</v>
      </c>
      <c r="O268" s="111" t="s">
        <v>349</v>
      </c>
      <c r="P268" s="109" t="s">
        <v>655</v>
      </c>
      <c r="Q268" s="109" t="s">
        <v>158</v>
      </c>
      <c r="R268" s="108">
        <v>1</v>
      </c>
      <c r="S268" s="111" t="s">
        <v>122</v>
      </c>
      <c r="T268" s="108">
        <v>1010203</v>
      </c>
      <c r="U268" s="108">
        <v>140</v>
      </c>
      <c r="V268" s="108">
        <v>1050</v>
      </c>
      <c r="W268" s="108">
        <v>2</v>
      </c>
      <c r="X268" s="113">
        <v>2020</v>
      </c>
      <c r="Y268" s="113">
        <v>24</v>
      </c>
      <c r="Z268" s="113">
        <v>0</v>
      </c>
      <c r="AA268" s="114" t="s">
        <v>1016</v>
      </c>
      <c r="AB268" s="108">
        <v>551</v>
      </c>
      <c r="AC268" s="109" t="s">
        <v>1012</v>
      </c>
      <c r="AD268" s="211" t="s">
        <v>1028</v>
      </c>
      <c r="AE268" s="211" t="s">
        <v>1012</v>
      </c>
      <c r="AF268" s="212">
        <f t="shared" si="17"/>
        <v>-26</v>
      </c>
      <c r="AG268" s="213">
        <f t="shared" si="18"/>
        <v>743.75</v>
      </c>
      <c r="AH268" s="214">
        <f t="shared" si="19"/>
        <v>-19337.5</v>
      </c>
      <c r="AI268" s="215" t="s">
        <v>127</v>
      </c>
    </row>
    <row r="269" spans="1:35" ht="15">
      <c r="A269" s="108">
        <v>2021</v>
      </c>
      <c r="B269" s="108">
        <v>323</v>
      </c>
      <c r="C269" s="109" t="s">
        <v>1016</v>
      </c>
      <c r="D269" s="208" t="s">
        <v>1042</v>
      </c>
      <c r="E269" s="109" t="s">
        <v>923</v>
      </c>
      <c r="F269" s="216" t="s">
        <v>142</v>
      </c>
      <c r="G269" s="112">
        <v>2500</v>
      </c>
      <c r="H269" s="112">
        <v>148.16</v>
      </c>
      <c r="I269" s="107" t="s">
        <v>118</v>
      </c>
      <c r="J269" s="112">
        <f t="shared" si="16"/>
        <v>2351.84</v>
      </c>
      <c r="K269" s="210" t="s">
        <v>1043</v>
      </c>
      <c r="L269" s="108">
        <v>2021</v>
      </c>
      <c r="M269" s="108">
        <v>2720</v>
      </c>
      <c r="N269" s="109" t="s">
        <v>928</v>
      </c>
      <c r="O269" s="111" t="s">
        <v>349</v>
      </c>
      <c r="P269" s="109" t="s">
        <v>655</v>
      </c>
      <c r="Q269" s="109" t="s">
        <v>158</v>
      </c>
      <c r="R269" s="108">
        <v>1</v>
      </c>
      <c r="S269" s="111" t="s">
        <v>122</v>
      </c>
      <c r="T269" s="108">
        <v>1080203</v>
      </c>
      <c r="U269" s="108">
        <v>2890</v>
      </c>
      <c r="V269" s="108">
        <v>1938</v>
      </c>
      <c r="W269" s="108">
        <v>99</v>
      </c>
      <c r="X269" s="113">
        <v>2021</v>
      </c>
      <c r="Y269" s="113">
        <v>56</v>
      </c>
      <c r="Z269" s="113">
        <v>0</v>
      </c>
      <c r="AA269" s="114" t="s">
        <v>1016</v>
      </c>
      <c r="AB269" s="108">
        <v>554</v>
      </c>
      <c r="AC269" s="109" t="s">
        <v>1012</v>
      </c>
      <c r="AD269" s="211" t="s">
        <v>1028</v>
      </c>
      <c r="AE269" s="211" t="s">
        <v>1012</v>
      </c>
      <c r="AF269" s="212">
        <f t="shared" si="17"/>
        <v>-26</v>
      </c>
      <c r="AG269" s="213">
        <f t="shared" si="18"/>
        <v>2351.84</v>
      </c>
      <c r="AH269" s="214">
        <f t="shared" si="19"/>
        <v>-61147.840000000004</v>
      </c>
      <c r="AI269" s="215" t="s">
        <v>127</v>
      </c>
    </row>
    <row r="270" spans="1:35" ht="15">
      <c r="A270" s="108">
        <v>2021</v>
      </c>
      <c r="B270" s="108">
        <v>325</v>
      </c>
      <c r="C270" s="109" t="s">
        <v>959</v>
      </c>
      <c r="D270" s="208" t="s">
        <v>1044</v>
      </c>
      <c r="E270" s="109" t="s">
        <v>923</v>
      </c>
      <c r="F270" s="216" t="s">
        <v>278</v>
      </c>
      <c r="G270" s="112">
        <v>763.7</v>
      </c>
      <c r="H270" s="112">
        <v>137.72</v>
      </c>
      <c r="I270" s="107" t="s">
        <v>118</v>
      </c>
      <c r="J270" s="112">
        <f t="shared" si="16"/>
        <v>625.98</v>
      </c>
      <c r="K270" s="210" t="s">
        <v>279</v>
      </c>
      <c r="L270" s="108">
        <v>2021</v>
      </c>
      <c r="M270" s="108">
        <v>2792</v>
      </c>
      <c r="N270" s="109" t="s">
        <v>959</v>
      </c>
      <c r="O270" s="111" t="s">
        <v>280</v>
      </c>
      <c r="P270" s="109" t="s">
        <v>281</v>
      </c>
      <c r="Q270" s="109" t="s">
        <v>281</v>
      </c>
      <c r="R270" s="108">
        <v>1</v>
      </c>
      <c r="S270" s="111" t="s">
        <v>122</v>
      </c>
      <c r="T270" s="108">
        <v>1010203</v>
      </c>
      <c r="U270" s="108">
        <v>140</v>
      </c>
      <c r="V270" s="108">
        <v>1050</v>
      </c>
      <c r="W270" s="108">
        <v>9</v>
      </c>
      <c r="X270" s="113">
        <v>2021</v>
      </c>
      <c r="Y270" s="113">
        <v>48</v>
      </c>
      <c r="Z270" s="113">
        <v>0</v>
      </c>
      <c r="AA270" s="114" t="s">
        <v>959</v>
      </c>
      <c r="AB270" s="108">
        <v>566</v>
      </c>
      <c r="AC270" s="109" t="s">
        <v>1041</v>
      </c>
      <c r="AD270" s="211" t="s">
        <v>1045</v>
      </c>
      <c r="AE270" s="211" t="s">
        <v>1041</v>
      </c>
      <c r="AF270" s="212">
        <f t="shared" si="17"/>
        <v>-26</v>
      </c>
      <c r="AG270" s="213">
        <f t="shared" si="18"/>
        <v>625.98</v>
      </c>
      <c r="AH270" s="214">
        <f t="shared" si="19"/>
        <v>-16275.48</v>
      </c>
      <c r="AI270" s="215" t="s">
        <v>127</v>
      </c>
    </row>
    <row r="271" spans="1:35" ht="144">
      <c r="A271" s="108">
        <v>2021</v>
      </c>
      <c r="B271" s="108">
        <v>331</v>
      </c>
      <c r="C271" s="109" t="s">
        <v>982</v>
      </c>
      <c r="D271" s="208" t="s">
        <v>1046</v>
      </c>
      <c r="E271" s="109" t="s">
        <v>959</v>
      </c>
      <c r="F271" s="216" t="s">
        <v>1047</v>
      </c>
      <c r="G271" s="112">
        <v>719.8</v>
      </c>
      <c r="H271" s="112">
        <v>129.8</v>
      </c>
      <c r="I271" s="107" t="s">
        <v>118</v>
      </c>
      <c r="J271" s="112">
        <f t="shared" si="16"/>
        <v>590</v>
      </c>
      <c r="K271" s="210" t="s">
        <v>1048</v>
      </c>
      <c r="L271" s="108">
        <v>2021</v>
      </c>
      <c r="M271" s="108">
        <v>2794</v>
      </c>
      <c r="N271" s="109" t="s">
        <v>1040</v>
      </c>
      <c r="O271" s="111" t="s">
        <v>1049</v>
      </c>
      <c r="P271" s="109" t="s">
        <v>1050</v>
      </c>
      <c r="Q271" s="109" t="s">
        <v>142</v>
      </c>
      <c r="R271" s="108">
        <v>1</v>
      </c>
      <c r="S271" s="111" t="s">
        <v>122</v>
      </c>
      <c r="T271" s="108">
        <v>1010203</v>
      </c>
      <c r="U271" s="108">
        <v>140</v>
      </c>
      <c r="V271" s="108">
        <v>1050</v>
      </c>
      <c r="W271" s="108">
        <v>9</v>
      </c>
      <c r="X271" s="113">
        <v>2021</v>
      </c>
      <c r="Y271" s="113">
        <v>121</v>
      </c>
      <c r="Z271" s="113">
        <v>0</v>
      </c>
      <c r="AA271" s="114" t="s">
        <v>994</v>
      </c>
      <c r="AB271" s="108">
        <v>614</v>
      </c>
      <c r="AC271" s="109" t="s">
        <v>1006</v>
      </c>
      <c r="AD271" s="211" t="s">
        <v>1045</v>
      </c>
      <c r="AE271" s="211" t="s">
        <v>1013</v>
      </c>
      <c r="AF271" s="212">
        <f t="shared" si="17"/>
        <v>-10</v>
      </c>
      <c r="AG271" s="213">
        <f t="shared" si="18"/>
        <v>590</v>
      </c>
      <c r="AH271" s="214">
        <f t="shared" si="19"/>
        <v>-5900</v>
      </c>
      <c r="AI271" s="215" t="s">
        <v>127</v>
      </c>
    </row>
    <row r="272" spans="1:35" ht="96">
      <c r="A272" s="108">
        <v>2021</v>
      </c>
      <c r="B272" s="108">
        <v>332</v>
      </c>
      <c r="C272" s="109" t="s">
        <v>982</v>
      </c>
      <c r="D272" s="208" t="s">
        <v>1051</v>
      </c>
      <c r="E272" s="109" t="s">
        <v>959</v>
      </c>
      <c r="F272" s="216" t="s">
        <v>1052</v>
      </c>
      <c r="G272" s="112">
        <v>277.55</v>
      </c>
      <c r="H272" s="112">
        <v>0</v>
      </c>
      <c r="I272" s="107" t="s">
        <v>127</v>
      </c>
      <c r="J272" s="112">
        <f t="shared" si="16"/>
        <v>277.55</v>
      </c>
      <c r="K272" s="210" t="s">
        <v>1053</v>
      </c>
      <c r="L272" s="108">
        <v>2021</v>
      </c>
      <c r="M272" s="108">
        <v>2795</v>
      </c>
      <c r="N272" s="109" t="s">
        <v>1040</v>
      </c>
      <c r="O272" s="111" t="s">
        <v>1054</v>
      </c>
      <c r="P272" s="109" t="s">
        <v>1055</v>
      </c>
      <c r="Q272" s="109" t="s">
        <v>142</v>
      </c>
      <c r="R272" s="108">
        <v>2</v>
      </c>
      <c r="S272" s="111" t="s">
        <v>150</v>
      </c>
      <c r="T272" s="108">
        <v>1090603</v>
      </c>
      <c r="U272" s="108">
        <v>3660</v>
      </c>
      <c r="V272" s="108">
        <v>1260</v>
      </c>
      <c r="W272" s="108">
        <v>99</v>
      </c>
      <c r="X272" s="113">
        <v>2021</v>
      </c>
      <c r="Y272" s="113">
        <v>182</v>
      </c>
      <c r="Z272" s="113">
        <v>0</v>
      </c>
      <c r="AA272" s="114" t="s">
        <v>994</v>
      </c>
      <c r="AB272" s="108">
        <v>613</v>
      </c>
      <c r="AC272" s="109" t="s">
        <v>1006</v>
      </c>
      <c r="AD272" s="211" t="s">
        <v>1045</v>
      </c>
      <c r="AE272" s="211" t="s">
        <v>1013</v>
      </c>
      <c r="AF272" s="212">
        <f t="shared" si="17"/>
        <v>-10</v>
      </c>
      <c r="AG272" s="213">
        <f t="shared" si="18"/>
        <v>277.55</v>
      </c>
      <c r="AH272" s="214">
        <f t="shared" si="19"/>
        <v>-2775.5</v>
      </c>
      <c r="AI272" s="215" t="s">
        <v>127</v>
      </c>
    </row>
    <row r="273" spans="1:35" ht="15">
      <c r="A273" s="108">
        <v>2021</v>
      </c>
      <c r="B273" s="108">
        <v>333</v>
      </c>
      <c r="C273" s="109" t="s">
        <v>982</v>
      </c>
      <c r="D273" s="208" t="s">
        <v>1056</v>
      </c>
      <c r="E273" s="109" t="s">
        <v>1057</v>
      </c>
      <c r="F273" s="216" t="s">
        <v>448</v>
      </c>
      <c r="G273" s="112">
        <v>426.93</v>
      </c>
      <c r="H273" s="112">
        <v>0</v>
      </c>
      <c r="I273" s="107" t="s">
        <v>127</v>
      </c>
      <c r="J273" s="112">
        <f t="shared" si="16"/>
        <v>426.93</v>
      </c>
      <c r="K273" s="210" t="s">
        <v>504</v>
      </c>
      <c r="L273" s="108">
        <v>2021</v>
      </c>
      <c r="M273" s="108">
        <v>2842</v>
      </c>
      <c r="N273" s="109" t="s">
        <v>982</v>
      </c>
      <c r="O273" s="111" t="s">
        <v>311</v>
      </c>
      <c r="P273" s="109" t="s">
        <v>312</v>
      </c>
      <c r="Q273" s="109" t="s">
        <v>313</v>
      </c>
      <c r="R273" s="108">
        <v>1</v>
      </c>
      <c r="S273" s="111" t="s">
        <v>122</v>
      </c>
      <c r="T273" s="108">
        <v>1010203</v>
      </c>
      <c r="U273" s="108">
        <v>140</v>
      </c>
      <c r="V273" s="108">
        <v>1050</v>
      </c>
      <c r="W273" s="108">
        <v>5</v>
      </c>
      <c r="X273" s="113">
        <v>2021</v>
      </c>
      <c r="Y273" s="113">
        <v>19</v>
      </c>
      <c r="Z273" s="113">
        <v>0</v>
      </c>
      <c r="AA273" s="114" t="s">
        <v>982</v>
      </c>
      <c r="AB273" s="108">
        <v>624</v>
      </c>
      <c r="AC273" s="109" t="s">
        <v>1058</v>
      </c>
      <c r="AD273" s="211" t="s">
        <v>1059</v>
      </c>
      <c r="AE273" s="211" t="s">
        <v>1058</v>
      </c>
      <c r="AF273" s="212">
        <f t="shared" si="17"/>
        <v>-8</v>
      </c>
      <c r="AG273" s="213">
        <f t="shared" si="18"/>
        <v>426.93</v>
      </c>
      <c r="AH273" s="214">
        <f t="shared" si="19"/>
        <v>-3415.44</v>
      </c>
      <c r="AI273" s="215" t="s">
        <v>127</v>
      </c>
    </row>
    <row r="274" spans="1:35" ht="15">
      <c r="A274" s="108">
        <v>2021</v>
      </c>
      <c r="B274" s="108">
        <v>334</v>
      </c>
      <c r="C274" s="109" t="s">
        <v>982</v>
      </c>
      <c r="D274" s="208" t="s">
        <v>1060</v>
      </c>
      <c r="E274" s="109" t="s">
        <v>1040</v>
      </c>
      <c r="F274" s="216" t="s">
        <v>1061</v>
      </c>
      <c r="G274" s="112">
        <v>207.4</v>
      </c>
      <c r="H274" s="112">
        <v>37.4</v>
      </c>
      <c r="I274" s="107" t="s">
        <v>118</v>
      </c>
      <c r="J274" s="112">
        <f t="shared" si="16"/>
        <v>170</v>
      </c>
      <c r="K274" s="210" t="s">
        <v>336</v>
      </c>
      <c r="L274" s="108">
        <v>2021</v>
      </c>
      <c r="M274" s="108">
        <v>2859</v>
      </c>
      <c r="N274" s="109" t="s">
        <v>982</v>
      </c>
      <c r="O274" s="111" t="s">
        <v>331</v>
      </c>
      <c r="P274" s="109" t="s">
        <v>332</v>
      </c>
      <c r="Q274" s="109" t="s">
        <v>332</v>
      </c>
      <c r="R274" s="108">
        <v>1</v>
      </c>
      <c r="S274" s="111" t="s">
        <v>122</v>
      </c>
      <c r="T274" s="108">
        <v>1010203</v>
      </c>
      <c r="U274" s="108">
        <v>140</v>
      </c>
      <c r="V274" s="108">
        <v>1050</v>
      </c>
      <c r="W274" s="108">
        <v>99</v>
      </c>
      <c r="X274" s="113">
        <v>2021</v>
      </c>
      <c r="Y274" s="113">
        <v>32</v>
      </c>
      <c r="Z274" s="113">
        <v>0</v>
      </c>
      <c r="AA274" s="114" t="s">
        <v>994</v>
      </c>
      <c r="AB274" s="108">
        <v>602</v>
      </c>
      <c r="AC274" s="109" t="s">
        <v>871</v>
      </c>
      <c r="AD274" s="211" t="s">
        <v>1062</v>
      </c>
      <c r="AE274" s="211" t="s">
        <v>871</v>
      </c>
      <c r="AF274" s="212">
        <f t="shared" si="17"/>
        <v>-23</v>
      </c>
      <c r="AG274" s="213">
        <f t="shared" si="18"/>
        <v>170</v>
      </c>
      <c r="AH274" s="214">
        <f t="shared" si="19"/>
        <v>-3910</v>
      </c>
      <c r="AI274" s="215" t="s">
        <v>127</v>
      </c>
    </row>
    <row r="275" spans="1:35" ht="15">
      <c r="A275" s="108">
        <v>2021</v>
      </c>
      <c r="B275" s="108">
        <v>335</v>
      </c>
      <c r="C275" s="109" t="s">
        <v>982</v>
      </c>
      <c r="D275" s="208" t="s">
        <v>1063</v>
      </c>
      <c r="E275" s="109" t="s">
        <v>1040</v>
      </c>
      <c r="F275" s="216" t="s">
        <v>1061</v>
      </c>
      <c r="G275" s="112">
        <v>171.31</v>
      </c>
      <c r="H275" s="112">
        <v>30.89</v>
      </c>
      <c r="I275" s="107" t="s">
        <v>118</v>
      </c>
      <c r="J275" s="112">
        <f t="shared" si="16"/>
        <v>140.42000000000002</v>
      </c>
      <c r="K275" s="210" t="s">
        <v>336</v>
      </c>
      <c r="L275" s="108">
        <v>2021</v>
      </c>
      <c r="M275" s="108">
        <v>2858</v>
      </c>
      <c r="N275" s="109" t="s">
        <v>982</v>
      </c>
      <c r="O275" s="111" t="s">
        <v>331</v>
      </c>
      <c r="P275" s="109" t="s">
        <v>332</v>
      </c>
      <c r="Q275" s="109" t="s">
        <v>332</v>
      </c>
      <c r="R275" s="108">
        <v>1</v>
      </c>
      <c r="S275" s="111" t="s">
        <v>122</v>
      </c>
      <c r="T275" s="108">
        <v>1010203</v>
      </c>
      <c r="U275" s="108">
        <v>140</v>
      </c>
      <c r="V275" s="108">
        <v>1050</v>
      </c>
      <c r="W275" s="108">
        <v>99</v>
      </c>
      <c r="X275" s="113">
        <v>2021</v>
      </c>
      <c r="Y275" s="113">
        <v>32</v>
      </c>
      <c r="Z275" s="113">
        <v>0</v>
      </c>
      <c r="AA275" s="114" t="s">
        <v>994</v>
      </c>
      <c r="AB275" s="108">
        <v>602</v>
      </c>
      <c r="AC275" s="109" t="s">
        <v>871</v>
      </c>
      <c r="AD275" s="211" t="s">
        <v>1062</v>
      </c>
      <c r="AE275" s="211" t="s">
        <v>871</v>
      </c>
      <c r="AF275" s="212">
        <f t="shared" si="17"/>
        <v>-23</v>
      </c>
      <c r="AG275" s="213">
        <f t="shared" si="18"/>
        <v>140.42000000000002</v>
      </c>
      <c r="AH275" s="214">
        <f t="shared" si="19"/>
        <v>-3229.6600000000003</v>
      </c>
      <c r="AI275" s="215" t="s">
        <v>127</v>
      </c>
    </row>
    <row r="276" spans="1:35" ht="24">
      <c r="A276" s="108">
        <v>2021</v>
      </c>
      <c r="B276" s="108">
        <v>345</v>
      </c>
      <c r="C276" s="109" t="s">
        <v>1064</v>
      </c>
      <c r="D276" s="208" t="s">
        <v>1065</v>
      </c>
      <c r="E276" s="109" t="s">
        <v>992</v>
      </c>
      <c r="F276" s="216" t="s">
        <v>257</v>
      </c>
      <c r="G276" s="112">
        <v>369.34</v>
      </c>
      <c r="H276" s="112">
        <v>66.6</v>
      </c>
      <c r="I276" s="107" t="s">
        <v>118</v>
      </c>
      <c r="J276" s="112">
        <f t="shared" si="16"/>
        <v>302.74</v>
      </c>
      <c r="K276" s="210" t="s">
        <v>247</v>
      </c>
      <c r="L276" s="108">
        <v>2021</v>
      </c>
      <c r="M276" s="108">
        <v>2864</v>
      </c>
      <c r="N276" s="109" t="s">
        <v>1005</v>
      </c>
      <c r="O276" s="111" t="s">
        <v>241</v>
      </c>
      <c r="P276" s="109" t="s">
        <v>242</v>
      </c>
      <c r="Q276" s="109" t="s">
        <v>242</v>
      </c>
      <c r="R276" s="108">
        <v>1</v>
      </c>
      <c r="S276" s="111" t="s">
        <v>122</v>
      </c>
      <c r="T276" s="108">
        <v>1080203</v>
      </c>
      <c r="U276" s="108">
        <v>2890</v>
      </c>
      <c r="V276" s="108">
        <v>1938</v>
      </c>
      <c r="W276" s="108">
        <v>99</v>
      </c>
      <c r="X276" s="113">
        <v>2021</v>
      </c>
      <c r="Y276" s="113">
        <v>187</v>
      </c>
      <c r="Z276" s="113">
        <v>0</v>
      </c>
      <c r="AA276" s="114" t="s">
        <v>1064</v>
      </c>
      <c r="AB276" s="108">
        <v>600</v>
      </c>
      <c r="AC276" s="109" t="s">
        <v>871</v>
      </c>
      <c r="AD276" s="211" t="s">
        <v>1062</v>
      </c>
      <c r="AE276" s="211" t="s">
        <v>871</v>
      </c>
      <c r="AF276" s="212">
        <f t="shared" si="17"/>
        <v>-23</v>
      </c>
      <c r="AG276" s="213">
        <f t="shared" si="18"/>
        <v>302.74</v>
      </c>
      <c r="AH276" s="214">
        <f t="shared" si="19"/>
        <v>-6963.02</v>
      </c>
      <c r="AI276" s="215" t="s">
        <v>127</v>
      </c>
    </row>
    <row r="277" spans="1:35" ht="24">
      <c r="A277" s="108">
        <v>2021</v>
      </c>
      <c r="B277" s="108">
        <v>346</v>
      </c>
      <c r="C277" s="109" t="s">
        <v>1064</v>
      </c>
      <c r="D277" s="208" t="s">
        <v>1066</v>
      </c>
      <c r="E277" s="109" t="s">
        <v>992</v>
      </c>
      <c r="F277" s="216" t="s">
        <v>251</v>
      </c>
      <c r="G277" s="112">
        <v>114.29</v>
      </c>
      <c r="H277" s="112">
        <v>20.61</v>
      </c>
      <c r="I277" s="107" t="s">
        <v>118</v>
      </c>
      <c r="J277" s="112">
        <f t="shared" si="16"/>
        <v>93.68</v>
      </c>
      <c r="K277" s="210" t="s">
        <v>247</v>
      </c>
      <c r="L277" s="108">
        <v>2021</v>
      </c>
      <c r="M277" s="108">
        <v>2866</v>
      </c>
      <c r="N277" s="109" t="s">
        <v>1005</v>
      </c>
      <c r="O277" s="111" t="s">
        <v>241</v>
      </c>
      <c r="P277" s="109" t="s">
        <v>242</v>
      </c>
      <c r="Q277" s="109" t="s">
        <v>242</v>
      </c>
      <c r="R277" s="108">
        <v>1</v>
      </c>
      <c r="S277" s="111" t="s">
        <v>122</v>
      </c>
      <c r="T277" s="108">
        <v>1010203</v>
      </c>
      <c r="U277" s="108">
        <v>140</v>
      </c>
      <c r="V277" s="108">
        <v>1050</v>
      </c>
      <c r="W277" s="108">
        <v>2</v>
      </c>
      <c r="X277" s="113">
        <v>2021</v>
      </c>
      <c r="Y277" s="113">
        <v>188</v>
      </c>
      <c r="Z277" s="113">
        <v>0</v>
      </c>
      <c r="AA277" s="114" t="s">
        <v>1064</v>
      </c>
      <c r="AB277" s="108">
        <v>599</v>
      </c>
      <c r="AC277" s="109" t="s">
        <v>871</v>
      </c>
      <c r="AD277" s="211" t="s">
        <v>1062</v>
      </c>
      <c r="AE277" s="211" t="s">
        <v>871</v>
      </c>
      <c r="AF277" s="212">
        <f t="shared" si="17"/>
        <v>-23</v>
      </c>
      <c r="AG277" s="213">
        <f t="shared" si="18"/>
        <v>93.68</v>
      </c>
      <c r="AH277" s="214">
        <f t="shared" si="19"/>
        <v>-2154.6400000000003</v>
      </c>
      <c r="AI277" s="215" t="s">
        <v>127</v>
      </c>
    </row>
    <row r="278" spans="1:35" ht="24">
      <c r="A278" s="108">
        <v>2021</v>
      </c>
      <c r="B278" s="108">
        <v>347</v>
      </c>
      <c r="C278" s="109" t="s">
        <v>1064</v>
      </c>
      <c r="D278" s="208" t="s">
        <v>1067</v>
      </c>
      <c r="E278" s="109" t="s">
        <v>992</v>
      </c>
      <c r="F278" s="216" t="s">
        <v>255</v>
      </c>
      <c r="G278" s="112">
        <v>991.42</v>
      </c>
      <c r="H278" s="112">
        <v>178.78</v>
      </c>
      <c r="I278" s="107" t="s">
        <v>118</v>
      </c>
      <c r="J278" s="112">
        <f t="shared" si="16"/>
        <v>812.64</v>
      </c>
      <c r="K278" s="210" t="s">
        <v>247</v>
      </c>
      <c r="L278" s="108">
        <v>2021</v>
      </c>
      <c r="M278" s="108">
        <v>2868</v>
      </c>
      <c r="N278" s="109" t="s">
        <v>1005</v>
      </c>
      <c r="O278" s="111" t="s">
        <v>241</v>
      </c>
      <c r="P278" s="109" t="s">
        <v>242</v>
      </c>
      <c r="Q278" s="109" t="s">
        <v>242</v>
      </c>
      <c r="R278" s="108">
        <v>1</v>
      </c>
      <c r="S278" s="111" t="s">
        <v>122</v>
      </c>
      <c r="T278" s="108">
        <v>1010203</v>
      </c>
      <c r="U278" s="108">
        <v>140</v>
      </c>
      <c r="V278" s="108">
        <v>1050</v>
      </c>
      <c r="W278" s="108">
        <v>2</v>
      </c>
      <c r="X278" s="113">
        <v>2021</v>
      </c>
      <c r="Y278" s="113">
        <v>188</v>
      </c>
      <c r="Z278" s="113">
        <v>0</v>
      </c>
      <c r="AA278" s="114" t="s">
        <v>1064</v>
      </c>
      <c r="AB278" s="108">
        <v>599</v>
      </c>
      <c r="AC278" s="109" t="s">
        <v>871</v>
      </c>
      <c r="AD278" s="211" t="s">
        <v>1062</v>
      </c>
      <c r="AE278" s="211" t="s">
        <v>871</v>
      </c>
      <c r="AF278" s="212">
        <f t="shared" si="17"/>
        <v>-23</v>
      </c>
      <c r="AG278" s="213">
        <f t="shared" si="18"/>
        <v>812.64</v>
      </c>
      <c r="AH278" s="214">
        <f t="shared" si="19"/>
        <v>-18690.72</v>
      </c>
      <c r="AI278" s="215" t="s">
        <v>127</v>
      </c>
    </row>
    <row r="279" spans="1:35" ht="24">
      <c r="A279" s="108">
        <v>2021</v>
      </c>
      <c r="B279" s="108">
        <v>348</v>
      </c>
      <c r="C279" s="109" t="s">
        <v>1064</v>
      </c>
      <c r="D279" s="208" t="s">
        <v>1068</v>
      </c>
      <c r="E279" s="109" t="s">
        <v>992</v>
      </c>
      <c r="F279" s="216" t="s">
        <v>253</v>
      </c>
      <c r="G279" s="112">
        <v>2080.64</v>
      </c>
      <c r="H279" s="112">
        <v>375.2</v>
      </c>
      <c r="I279" s="107" t="s">
        <v>118</v>
      </c>
      <c r="J279" s="112">
        <f t="shared" si="16"/>
        <v>1705.4399999999998</v>
      </c>
      <c r="K279" s="210" t="s">
        <v>247</v>
      </c>
      <c r="L279" s="108">
        <v>2021</v>
      </c>
      <c r="M279" s="108">
        <v>2865</v>
      </c>
      <c r="N279" s="109" t="s">
        <v>1005</v>
      </c>
      <c r="O279" s="111" t="s">
        <v>241</v>
      </c>
      <c r="P279" s="109" t="s">
        <v>242</v>
      </c>
      <c r="Q279" s="109" t="s">
        <v>242</v>
      </c>
      <c r="R279" s="108">
        <v>1</v>
      </c>
      <c r="S279" s="111" t="s">
        <v>122</v>
      </c>
      <c r="T279" s="108">
        <v>1080203</v>
      </c>
      <c r="U279" s="108">
        <v>2890</v>
      </c>
      <c r="V279" s="108">
        <v>1938</v>
      </c>
      <c r="W279" s="108">
        <v>99</v>
      </c>
      <c r="X279" s="113">
        <v>2021</v>
      </c>
      <c r="Y279" s="113">
        <v>187</v>
      </c>
      <c r="Z279" s="113">
        <v>0</v>
      </c>
      <c r="AA279" s="114" t="s">
        <v>1064</v>
      </c>
      <c r="AB279" s="108">
        <v>600</v>
      </c>
      <c r="AC279" s="109" t="s">
        <v>871</v>
      </c>
      <c r="AD279" s="211" t="s">
        <v>1062</v>
      </c>
      <c r="AE279" s="211" t="s">
        <v>871</v>
      </c>
      <c r="AF279" s="212">
        <f t="shared" si="17"/>
        <v>-23</v>
      </c>
      <c r="AG279" s="213">
        <f t="shared" si="18"/>
        <v>1705.4399999999998</v>
      </c>
      <c r="AH279" s="214">
        <f t="shared" si="19"/>
        <v>-39225.119999999995</v>
      </c>
      <c r="AI279" s="215" t="s">
        <v>127</v>
      </c>
    </row>
    <row r="280" spans="1:35" ht="15">
      <c r="A280" s="108">
        <v>2021</v>
      </c>
      <c r="B280" s="108">
        <v>349</v>
      </c>
      <c r="C280" s="109" t="s">
        <v>994</v>
      </c>
      <c r="D280" s="208" t="s">
        <v>1069</v>
      </c>
      <c r="E280" s="109" t="s">
        <v>1040</v>
      </c>
      <c r="F280" s="216" t="s">
        <v>1061</v>
      </c>
      <c r="G280" s="112">
        <v>69.78</v>
      </c>
      <c r="H280" s="112">
        <v>12.54</v>
      </c>
      <c r="I280" s="107" t="s">
        <v>118</v>
      </c>
      <c r="J280" s="112">
        <f t="shared" si="16"/>
        <v>57.24</v>
      </c>
      <c r="K280" s="210" t="s">
        <v>336</v>
      </c>
      <c r="L280" s="108">
        <v>2021</v>
      </c>
      <c r="M280" s="108">
        <v>2844</v>
      </c>
      <c r="N280" s="109" t="s">
        <v>982</v>
      </c>
      <c r="O280" s="111" t="s">
        <v>331</v>
      </c>
      <c r="P280" s="109" t="s">
        <v>332</v>
      </c>
      <c r="Q280" s="109" t="s">
        <v>332</v>
      </c>
      <c r="R280" s="108">
        <v>1</v>
      </c>
      <c r="S280" s="111" t="s">
        <v>122</v>
      </c>
      <c r="T280" s="108">
        <v>1010203</v>
      </c>
      <c r="U280" s="108">
        <v>140</v>
      </c>
      <c r="V280" s="108">
        <v>1050</v>
      </c>
      <c r="W280" s="108">
        <v>99</v>
      </c>
      <c r="X280" s="113">
        <v>2021</v>
      </c>
      <c r="Y280" s="113">
        <v>32</v>
      </c>
      <c r="Z280" s="113">
        <v>0</v>
      </c>
      <c r="AA280" s="114" t="s">
        <v>994</v>
      </c>
      <c r="AB280" s="108">
        <v>603</v>
      </c>
      <c r="AC280" s="109" t="s">
        <v>871</v>
      </c>
      <c r="AD280" s="211" t="s">
        <v>1062</v>
      </c>
      <c r="AE280" s="211" t="s">
        <v>871</v>
      </c>
      <c r="AF280" s="212">
        <f t="shared" si="17"/>
        <v>-23</v>
      </c>
      <c r="AG280" s="213">
        <f t="shared" si="18"/>
        <v>57.24</v>
      </c>
      <c r="AH280" s="214">
        <f t="shared" si="19"/>
        <v>-1316.52</v>
      </c>
      <c r="AI280" s="215" t="s">
        <v>127</v>
      </c>
    </row>
    <row r="281" spans="1:35" ht="15">
      <c r="A281" s="108">
        <v>2021</v>
      </c>
      <c r="B281" s="108">
        <v>350</v>
      </c>
      <c r="C281" s="109" t="s">
        <v>994</v>
      </c>
      <c r="D281" s="208" t="s">
        <v>1070</v>
      </c>
      <c r="E281" s="109" t="s">
        <v>1040</v>
      </c>
      <c r="F281" s="216" t="s">
        <v>1061</v>
      </c>
      <c r="G281" s="112">
        <v>23.74</v>
      </c>
      <c r="H281" s="112">
        <v>4.22</v>
      </c>
      <c r="I281" s="107" t="s">
        <v>118</v>
      </c>
      <c r="J281" s="112">
        <f t="shared" si="16"/>
        <v>19.52</v>
      </c>
      <c r="K281" s="210" t="s">
        <v>336</v>
      </c>
      <c r="L281" s="108">
        <v>2021</v>
      </c>
      <c r="M281" s="108">
        <v>2843</v>
      </c>
      <c r="N281" s="109" t="s">
        <v>982</v>
      </c>
      <c r="O281" s="111" t="s">
        <v>331</v>
      </c>
      <c r="P281" s="109" t="s">
        <v>332</v>
      </c>
      <c r="Q281" s="109" t="s">
        <v>332</v>
      </c>
      <c r="R281" s="108">
        <v>1</v>
      </c>
      <c r="S281" s="111" t="s">
        <v>122</v>
      </c>
      <c r="T281" s="108">
        <v>1010203</v>
      </c>
      <c r="U281" s="108">
        <v>140</v>
      </c>
      <c r="V281" s="108">
        <v>1050</v>
      </c>
      <c r="W281" s="108">
        <v>99</v>
      </c>
      <c r="X281" s="113">
        <v>2021</v>
      </c>
      <c r="Y281" s="113">
        <v>32</v>
      </c>
      <c r="Z281" s="113">
        <v>0</v>
      </c>
      <c r="AA281" s="114" t="s">
        <v>994</v>
      </c>
      <c r="AB281" s="108">
        <v>603</v>
      </c>
      <c r="AC281" s="109" t="s">
        <v>871</v>
      </c>
      <c r="AD281" s="211" t="s">
        <v>1062</v>
      </c>
      <c r="AE281" s="211" t="s">
        <v>871</v>
      </c>
      <c r="AF281" s="212">
        <f t="shared" si="17"/>
        <v>-23</v>
      </c>
      <c r="AG281" s="213">
        <f t="shared" si="18"/>
        <v>19.52</v>
      </c>
      <c r="AH281" s="214">
        <f t="shared" si="19"/>
        <v>-448.96</v>
      </c>
      <c r="AI281" s="215" t="s">
        <v>127</v>
      </c>
    </row>
    <row r="282" spans="1:35" ht="48">
      <c r="A282" s="108">
        <v>2021</v>
      </c>
      <c r="B282" s="108">
        <v>352</v>
      </c>
      <c r="C282" s="109" t="s">
        <v>994</v>
      </c>
      <c r="D282" s="208" t="s">
        <v>1071</v>
      </c>
      <c r="E282" s="109" t="s">
        <v>1005</v>
      </c>
      <c r="F282" s="216" t="s">
        <v>1072</v>
      </c>
      <c r="G282" s="112">
        <v>866.2</v>
      </c>
      <c r="H282" s="112">
        <v>156.2</v>
      </c>
      <c r="I282" s="107" t="s">
        <v>118</v>
      </c>
      <c r="J282" s="112">
        <f t="shared" si="16"/>
        <v>710</v>
      </c>
      <c r="K282" s="210" t="s">
        <v>961</v>
      </c>
      <c r="L282" s="108">
        <v>2021</v>
      </c>
      <c r="M282" s="108">
        <v>2881</v>
      </c>
      <c r="N282" s="109" t="s">
        <v>1064</v>
      </c>
      <c r="O282" s="111" t="s">
        <v>962</v>
      </c>
      <c r="P282" s="109" t="s">
        <v>963</v>
      </c>
      <c r="Q282" s="109" t="s">
        <v>963</v>
      </c>
      <c r="R282" s="108">
        <v>2</v>
      </c>
      <c r="S282" s="111" t="s">
        <v>150</v>
      </c>
      <c r="T282" s="108">
        <v>1010503</v>
      </c>
      <c r="U282" s="108">
        <v>470</v>
      </c>
      <c r="V282" s="108">
        <v>1156</v>
      </c>
      <c r="W282" s="108">
        <v>99</v>
      </c>
      <c r="X282" s="113">
        <v>2021</v>
      </c>
      <c r="Y282" s="113">
        <v>141</v>
      </c>
      <c r="Z282" s="113">
        <v>0</v>
      </c>
      <c r="AA282" s="114" t="s">
        <v>994</v>
      </c>
      <c r="AB282" s="108">
        <v>615</v>
      </c>
      <c r="AC282" s="109" t="s">
        <v>1006</v>
      </c>
      <c r="AD282" s="211" t="s">
        <v>1073</v>
      </c>
      <c r="AE282" s="211" t="s">
        <v>1013</v>
      </c>
      <c r="AF282" s="212">
        <f t="shared" si="17"/>
        <v>-20</v>
      </c>
      <c r="AG282" s="213">
        <f t="shared" si="18"/>
        <v>710</v>
      </c>
      <c r="AH282" s="214">
        <f t="shared" si="19"/>
        <v>-14200</v>
      </c>
      <c r="AI282" s="215" t="s">
        <v>127</v>
      </c>
    </row>
    <row r="283" spans="1:35" ht="156">
      <c r="A283" s="108">
        <v>2021</v>
      </c>
      <c r="B283" s="108">
        <v>353</v>
      </c>
      <c r="C283" s="109" t="s">
        <v>1074</v>
      </c>
      <c r="D283" s="208" t="s">
        <v>1075</v>
      </c>
      <c r="E283" s="109" t="s">
        <v>994</v>
      </c>
      <c r="F283" s="216" t="s">
        <v>1076</v>
      </c>
      <c r="G283" s="112">
        <v>2196</v>
      </c>
      <c r="H283" s="112">
        <v>396</v>
      </c>
      <c r="I283" s="107" t="s">
        <v>118</v>
      </c>
      <c r="J283" s="112">
        <f t="shared" si="16"/>
        <v>1800</v>
      </c>
      <c r="K283" s="210" t="s">
        <v>693</v>
      </c>
      <c r="L283" s="108">
        <v>2021</v>
      </c>
      <c r="M283" s="108">
        <v>2913</v>
      </c>
      <c r="N283" s="109" t="s">
        <v>1074</v>
      </c>
      <c r="O283" s="111" t="s">
        <v>375</v>
      </c>
      <c r="P283" s="109" t="s">
        <v>376</v>
      </c>
      <c r="Q283" s="109" t="s">
        <v>142</v>
      </c>
      <c r="R283" s="108">
        <v>1</v>
      </c>
      <c r="S283" s="111" t="s">
        <v>122</v>
      </c>
      <c r="T283" s="108">
        <v>1010203</v>
      </c>
      <c r="U283" s="108">
        <v>140</v>
      </c>
      <c r="V283" s="108">
        <v>1050</v>
      </c>
      <c r="W283" s="108">
        <v>9</v>
      </c>
      <c r="X283" s="113">
        <v>2021</v>
      </c>
      <c r="Y283" s="113">
        <v>224</v>
      </c>
      <c r="Z283" s="113">
        <v>0</v>
      </c>
      <c r="AA283" s="114" t="s">
        <v>1074</v>
      </c>
      <c r="AB283" s="108">
        <v>616</v>
      </c>
      <c r="AC283" s="109" t="s">
        <v>1013</v>
      </c>
      <c r="AD283" s="211" t="s">
        <v>1077</v>
      </c>
      <c r="AE283" s="211" t="s">
        <v>1013</v>
      </c>
      <c r="AF283" s="212">
        <f t="shared" si="17"/>
        <v>-23</v>
      </c>
      <c r="AG283" s="213">
        <f t="shared" si="18"/>
        <v>1800</v>
      </c>
      <c r="AH283" s="214">
        <f t="shared" si="19"/>
        <v>-41400</v>
      </c>
      <c r="AI283" s="215" t="s">
        <v>127</v>
      </c>
    </row>
    <row r="284" spans="1:35" ht="24">
      <c r="A284" s="108">
        <v>2021</v>
      </c>
      <c r="B284" s="108">
        <v>354</v>
      </c>
      <c r="C284" s="109" t="s">
        <v>1078</v>
      </c>
      <c r="D284" s="208" t="s">
        <v>1079</v>
      </c>
      <c r="E284" s="109" t="s">
        <v>1006</v>
      </c>
      <c r="F284" s="216" t="s">
        <v>1080</v>
      </c>
      <c r="G284" s="112">
        <v>359.9</v>
      </c>
      <c r="H284" s="112">
        <v>64.9</v>
      </c>
      <c r="I284" s="107" t="s">
        <v>118</v>
      </c>
      <c r="J284" s="112">
        <f t="shared" si="16"/>
        <v>295</v>
      </c>
      <c r="K284" s="210" t="s">
        <v>1081</v>
      </c>
      <c r="L284" s="108">
        <v>2021</v>
      </c>
      <c r="M284" s="108">
        <v>2954</v>
      </c>
      <c r="N284" s="109" t="s">
        <v>1078</v>
      </c>
      <c r="O284" s="111" t="s">
        <v>1082</v>
      </c>
      <c r="P284" s="109" t="s">
        <v>1083</v>
      </c>
      <c r="Q284" s="109" t="s">
        <v>142</v>
      </c>
      <c r="R284" s="108">
        <v>1</v>
      </c>
      <c r="S284" s="111" t="s">
        <v>122</v>
      </c>
      <c r="T284" s="108">
        <v>1010103</v>
      </c>
      <c r="U284" s="108">
        <v>30</v>
      </c>
      <c r="V284" s="108">
        <v>1001</v>
      </c>
      <c r="W284" s="108">
        <v>2</v>
      </c>
      <c r="X284" s="113">
        <v>2021</v>
      </c>
      <c r="Y284" s="113">
        <v>28</v>
      </c>
      <c r="Z284" s="113">
        <v>0</v>
      </c>
      <c r="AA284" s="114" t="s">
        <v>1078</v>
      </c>
      <c r="AB284" s="108">
        <v>618</v>
      </c>
      <c r="AC284" s="109" t="s">
        <v>1033</v>
      </c>
      <c r="AD284" s="211" t="s">
        <v>1084</v>
      </c>
      <c r="AE284" s="211" t="s">
        <v>1033</v>
      </c>
      <c r="AF284" s="212">
        <f t="shared" si="17"/>
        <v>-23</v>
      </c>
      <c r="AG284" s="213">
        <f t="shared" si="18"/>
        <v>295</v>
      </c>
      <c r="AH284" s="214">
        <f t="shared" si="19"/>
        <v>-6785</v>
      </c>
      <c r="AI284" s="215" t="s">
        <v>127</v>
      </c>
    </row>
    <row r="285" spans="1:35" ht="36">
      <c r="A285" s="108">
        <v>2021</v>
      </c>
      <c r="B285" s="108">
        <v>359</v>
      </c>
      <c r="C285" s="109" t="s">
        <v>1033</v>
      </c>
      <c r="D285" s="208" t="s">
        <v>1085</v>
      </c>
      <c r="E285" s="109" t="s">
        <v>1026</v>
      </c>
      <c r="F285" s="216" t="s">
        <v>1086</v>
      </c>
      <c r="G285" s="112">
        <v>2928</v>
      </c>
      <c r="H285" s="112">
        <v>528</v>
      </c>
      <c r="I285" s="107" t="s">
        <v>118</v>
      </c>
      <c r="J285" s="112">
        <f t="shared" si="16"/>
        <v>2400</v>
      </c>
      <c r="K285" s="210" t="s">
        <v>1087</v>
      </c>
      <c r="L285" s="108">
        <v>2021</v>
      </c>
      <c r="M285" s="108">
        <v>3003</v>
      </c>
      <c r="N285" s="109" t="s">
        <v>1033</v>
      </c>
      <c r="O285" s="111" t="s">
        <v>1023</v>
      </c>
      <c r="P285" s="109" t="s">
        <v>1024</v>
      </c>
      <c r="Q285" s="109" t="s">
        <v>1025</v>
      </c>
      <c r="R285" s="108">
        <v>3</v>
      </c>
      <c r="S285" s="111" t="s">
        <v>290</v>
      </c>
      <c r="T285" s="108">
        <v>1070103</v>
      </c>
      <c r="U285" s="108">
        <v>2560</v>
      </c>
      <c r="V285" s="108">
        <v>2079</v>
      </c>
      <c r="W285" s="108">
        <v>99</v>
      </c>
      <c r="X285" s="113">
        <v>2021</v>
      </c>
      <c r="Y285" s="113">
        <v>200</v>
      </c>
      <c r="Z285" s="113">
        <v>0</v>
      </c>
      <c r="AA285" s="114" t="s">
        <v>1033</v>
      </c>
      <c r="AB285" s="108">
        <v>623</v>
      </c>
      <c r="AC285" s="109" t="s">
        <v>1088</v>
      </c>
      <c r="AD285" s="211" t="s">
        <v>1089</v>
      </c>
      <c r="AE285" s="211" t="s">
        <v>1058</v>
      </c>
      <c r="AF285" s="212">
        <f t="shared" si="17"/>
        <v>-26</v>
      </c>
      <c r="AG285" s="213">
        <f t="shared" si="18"/>
        <v>2400</v>
      </c>
      <c r="AH285" s="214">
        <f t="shared" si="19"/>
        <v>-62400</v>
      </c>
      <c r="AI285" s="215" t="s">
        <v>127</v>
      </c>
    </row>
    <row r="286" spans="1:35" ht="36">
      <c r="A286" s="108">
        <v>2021</v>
      </c>
      <c r="B286" s="108">
        <v>360</v>
      </c>
      <c r="C286" s="109" t="s">
        <v>1033</v>
      </c>
      <c r="D286" s="208" t="s">
        <v>1090</v>
      </c>
      <c r="E286" s="109" t="s">
        <v>1078</v>
      </c>
      <c r="F286" s="216" t="s">
        <v>319</v>
      </c>
      <c r="G286" s="112">
        <v>12.44</v>
      </c>
      <c r="H286" s="112">
        <v>2.24</v>
      </c>
      <c r="I286" s="107" t="s">
        <v>118</v>
      </c>
      <c r="J286" s="112">
        <f t="shared" si="16"/>
        <v>10.2</v>
      </c>
      <c r="K286" s="210" t="s">
        <v>443</v>
      </c>
      <c r="L286" s="108">
        <v>2021</v>
      </c>
      <c r="M286" s="108">
        <v>2974</v>
      </c>
      <c r="N286" s="109" t="s">
        <v>1017</v>
      </c>
      <c r="O286" s="111" t="s">
        <v>321</v>
      </c>
      <c r="P286" s="109" t="s">
        <v>322</v>
      </c>
      <c r="Q286" s="109" t="s">
        <v>322</v>
      </c>
      <c r="R286" s="108">
        <v>1</v>
      </c>
      <c r="S286" s="111" t="s">
        <v>122</v>
      </c>
      <c r="T286" s="108">
        <v>1010203</v>
      </c>
      <c r="U286" s="108">
        <v>140</v>
      </c>
      <c r="V286" s="108">
        <v>1050</v>
      </c>
      <c r="W286" s="108">
        <v>3</v>
      </c>
      <c r="X286" s="113">
        <v>2021</v>
      </c>
      <c r="Y286" s="113">
        <v>33</v>
      </c>
      <c r="Z286" s="113">
        <v>0</v>
      </c>
      <c r="AA286" s="114" t="s">
        <v>1088</v>
      </c>
      <c r="AB286" s="108">
        <v>626</v>
      </c>
      <c r="AC286" s="109" t="s">
        <v>1058</v>
      </c>
      <c r="AD286" s="211" t="s">
        <v>1091</v>
      </c>
      <c r="AE286" s="211" t="s">
        <v>1058</v>
      </c>
      <c r="AF286" s="212">
        <f t="shared" si="17"/>
        <v>-22</v>
      </c>
      <c r="AG286" s="213">
        <f t="shared" si="18"/>
        <v>10.2</v>
      </c>
      <c r="AH286" s="214">
        <f t="shared" si="19"/>
        <v>-224.39999999999998</v>
      </c>
      <c r="AI286" s="215" t="s">
        <v>127</v>
      </c>
    </row>
    <row r="287" spans="1:35" ht="36">
      <c r="A287" s="108">
        <v>2021</v>
      </c>
      <c r="B287" s="108">
        <v>361</v>
      </c>
      <c r="C287" s="109" t="s">
        <v>1088</v>
      </c>
      <c r="D287" s="208" t="s">
        <v>1092</v>
      </c>
      <c r="E287" s="109" t="s">
        <v>1019</v>
      </c>
      <c r="F287" s="216" t="s">
        <v>347</v>
      </c>
      <c r="G287" s="112">
        <v>427</v>
      </c>
      <c r="H287" s="112">
        <v>77</v>
      </c>
      <c r="I287" s="107" t="s">
        <v>118</v>
      </c>
      <c r="J287" s="112">
        <f t="shared" si="16"/>
        <v>350</v>
      </c>
      <c r="K287" s="210" t="s">
        <v>162</v>
      </c>
      <c r="L287" s="108">
        <v>2021</v>
      </c>
      <c r="M287" s="108">
        <v>3000</v>
      </c>
      <c r="N287" s="109" t="s">
        <v>1033</v>
      </c>
      <c r="O287" s="111" t="s">
        <v>349</v>
      </c>
      <c r="P287" s="109" t="s">
        <v>655</v>
      </c>
      <c r="Q287" s="109" t="s">
        <v>158</v>
      </c>
      <c r="R287" s="108">
        <v>1</v>
      </c>
      <c r="S287" s="111" t="s">
        <v>122</v>
      </c>
      <c r="T287" s="108">
        <v>1080203</v>
      </c>
      <c r="U287" s="108">
        <v>2890</v>
      </c>
      <c r="V287" s="108">
        <v>1938</v>
      </c>
      <c r="W287" s="108">
        <v>99</v>
      </c>
      <c r="X287" s="113">
        <v>2021</v>
      </c>
      <c r="Y287" s="113">
        <v>56</v>
      </c>
      <c r="Z287" s="113">
        <v>0</v>
      </c>
      <c r="AA287" s="114" t="s">
        <v>1088</v>
      </c>
      <c r="AB287" s="108">
        <v>625</v>
      </c>
      <c r="AC287" s="109" t="s">
        <v>1058</v>
      </c>
      <c r="AD287" s="211" t="s">
        <v>1093</v>
      </c>
      <c r="AE287" s="211" t="s">
        <v>1058</v>
      </c>
      <c r="AF287" s="212">
        <f t="shared" si="17"/>
        <v>-25</v>
      </c>
      <c r="AG287" s="213">
        <f t="shared" si="18"/>
        <v>350</v>
      </c>
      <c r="AH287" s="214">
        <f t="shared" si="19"/>
        <v>-8750</v>
      </c>
      <c r="AI287" s="215" t="s">
        <v>127</v>
      </c>
    </row>
    <row r="288" spans="1:35" ht="36">
      <c r="A288" s="108">
        <v>2021</v>
      </c>
      <c r="B288" s="108">
        <v>362</v>
      </c>
      <c r="C288" s="109" t="s">
        <v>1088</v>
      </c>
      <c r="D288" s="208" t="s">
        <v>1094</v>
      </c>
      <c r="E288" s="109" t="s">
        <v>1019</v>
      </c>
      <c r="F288" s="216" t="s">
        <v>347</v>
      </c>
      <c r="G288" s="112">
        <v>96.59</v>
      </c>
      <c r="H288" s="112">
        <v>17.42</v>
      </c>
      <c r="I288" s="107" t="s">
        <v>118</v>
      </c>
      <c r="J288" s="112">
        <f t="shared" si="16"/>
        <v>79.17</v>
      </c>
      <c r="K288" s="210" t="s">
        <v>162</v>
      </c>
      <c r="L288" s="108">
        <v>2021</v>
      </c>
      <c r="M288" s="108">
        <v>3001</v>
      </c>
      <c r="N288" s="109" t="s">
        <v>1033</v>
      </c>
      <c r="O288" s="111" t="s">
        <v>349</v>
      </c>
      <c r="P288" s="109" t="s">
        <v>655</v>
      </c>
      <c r="Q288" s="109" t="s">
        <v>158</v>
      </c>
      <c r="R288" s="108">
        <v>1</v>
      </c>
      <c r="S288" s="111" t="s">
        <v>122</v>
      </c>
      <c r="T288" s="108">
        <v>1080203</v>
      </c>
      <c r="U288" s="108">
        <v>2890</v>
      </c>
      <c r="V288" s="108">
        <v>1938</v>
      </c>
      <c r="W288" s="108">
        <v>99</v>
      </c>
      <c r="X288" s="113">
        <v>2021</v>
      </c>
      <c r="Y288" s="113">
        <v>56</v>
      </c>
      <c r="Z288" s="113">
        <v>0</v>
      </c>
      <c r="AA288" s="114" t="s">
        <v>1088</v>
      </c>
      <c r="AB288" s="108">
        <v>625</v>
      </c>
      <c r="AC288" s="109" t="s">
        <v>1058</v>
      </c>
      <c r="AD288" s="211" t="s">
        <v>1093</v>
      </c>
      <c r="AE288" s="211" t="s">
        <v>1058</v>
      </c>
      <c r="AF288" s="212">
        <f t="shared" si="17"/>
        <v>-25</v>
      </c>
      <c r="AG288" s="213">
        <f t="shared" si="18"/>
        <v>79.17</v>
      </c>
      <c r="AH288" s="214">
        <f t="shared" si="19"/>
        <v>-1979.25</v>
      </c>
      <c r="AI288" s="215" t="s">
        <v>127</v>
      </c>
    </row>
    <row r="289" spans="1:35" ht="60">
      <c r="A289" s="108">
        <v>2021</v>
      </c>
      <c r="B289" s="108">
        <v>363</v>
      </c>
      <c r="C289" s="109" t="s">
        <v>1095</v>
      </c>
      <c r="D289" s="208" t="s">
        <v>1096</v>
      </c>
      <c r="E289" s="109" t="s">
        <v>1017</v>
      </c>
      <c r="F289" s="216" t="s">
        <v>1097</v>
      </c>
      <c r="G289" s="112">
        <v>634.4</v>
      </c>
      <c r="H289" s="112">
        <v>114.4</v>
      </c>
      <c r="I289" s="107" t="s">
        <v>127</v>
      </c>
      <c r="J289" s="112">
        <f t="shared" si="16"/>
        <v>634.4</v>
      </c>
      <c r="K289" s="210" t="s">
        <v>1098</v>
      </c>
      <c r="L289" s="108">
        <v>2021</v>
      </c>
      <c r="M289" s="108">
        <v>2985</v>
      </c>
      <c r="N289" s="109" t="s">
        <v>1017</v>
      </c>
      <c r="O289" s="111" t="s">
        <v>1099</v>
      </c>
      <c r="P289" s="109" t="s">
        <v>1100</v>
      </c>
      <c r="Q289" s="109" t="s">
        <v>1101</v>
      </c>
      <c r="R289" s="108">
        <v>1</v>
      </c>
      <c r="S289" s="111" t="s">
        <v>122</v>
      </c>
      <c r="T289" s="108">
        <v>1010203</v>
      </c>
      <c r="U289" s="108">
        <v>140</v>
      </c>
      <c r="V289" s="108">
        <v>1050</v>
      </c>
      <c r="W289" s="108">
        <v>9</v>
      </c>
      <c r="X289" s="113">
        <v>2021</v>
      </c>
      <c r="Y289" s="113">
        <v>102</v>
      </c>
      <c r="Z289" s="113">
        <v>0</v>
      </c>
      <c r="AA289" s="114" t="s">
        <v>1095</v>
      </c>
      <c r="AB289" s="108">
        <v>650</v>
      </c>
      <c r="AC289" s="109" t="s">
        <v>1102</v>
      </c>
      <c r="AD289" s="211" t="s">
        <v>1103</v>
      </c>
      <c r="AE289" s="211" t="s">
        <v>1084</v>
      </c>
      <c r="AF289" s="212">
        <f t="shared" si="17"/>
        <v>-3</v>
      </c>
      <c r="AG289" s="213">
        <f t="shared" si="18"/>
        <v>634.4</v>
      </c>
      <c r="AH289" s="214">
        <f t="shared" si="19"/>
        <v>-1903.1999999999998</v>
      </c>
      <c r="AI289" s="215" t="s">
        <v>127</v>
      </c>
    </row>
    <row r="290" spans="1:35" ht="72">
      <c r="A290" s="108">
        <v>2021</v>
      </c>
      <c r="B290" s="108">
        <v>364</v>
      </c>
      <c r="C290" s="109" t="s">
        <v>1095</v>
      </c>
      <c r="D290" s="208" t="s">
        <v>1104</v>
      </c>
      <c r="E290" s="109" t="s">
        <v>1028</v>
      </c>
      <c r="F290" s="216" t="s">
        <v>469</v>
      </c>
      <c r="G290" s="112">
        <v>147.99</v>
      </c>
      <c r="H290" s="112">
        <v>26.69</v>
      </c>
      <c r="I290" s="107" t="s">
        <v>118</v>
      </c>
      <c r="J290" s="112">
        <f t="shared" si="16"/>
        <v>121.30000000000001</v>
      </c>
      <c r="K290" s="210" t="s">
        <v>221</v>
      </c>
      <c r="L290" s="108">
        <v>2021</v>
      </c>
      <c r="M290" s="108">
        <v>3035</v>
      </c>
      <c r="N290" s="109" t="s">
        <v>1095</v>
      </c>
      <c r="O290" s="111" t="s">
        <v>222</v>
      </c>
      <c r="P290" s="109" t="s">
        <v>223</v>
      </c>
      <c r="Q290" s="109" t="s">
        <v>142</v>
      </c>
      <c r="R290" s="108">
        <v>1</v>
      </c>
      <c r="S290" s="111" t="s">
        <v>122</v>
      </c>
      <c r="T290" s="108">
        <v>1010602</v>
      </c>
      <c r="U290" s="108">
        <v>570</v>
      </c>
      <c r="V290" s="108">
        <v>1093</v>
      </c>
      <c r="W290" s="108">
        <v>1</v>
      </c>
      <c r="X290" s="113">
        <v>2021</v>
      </c>
      <c r="Y290" s="113">
        <v>36</v>
      </c>
      <c r="Z290" s="113">
        <v>0</v>
      </c>
      <c r="AA290" s="114" t="s">
        <v>1095</v>
      </c>
      <c r="AB290" s="108">
        <v>627</v>
      </c>
      <c r="AC290" s="109" t="s">
        <v>1058</v>
      </c>
      <c r="AD290" s="211" t="s">
        <v>1105</v>
      </c>
      <c r="AE290" s="211" t="s">
        <v>1058</v>
      </c>
      <c r="AF290" s="212">
        <f t="shared" si="17"/>
        <v>-28</v>
      </c>
      <c r="AG290" s="213">
        <f t="shared" si="18"/>
        <v>121.30000000000001</v>
      </c>
      <c r="AH290" s="214">
        <f t="shared" si="19"/>
        <v>-3396.4000000000005</v>
      </c>
      <c r="AI290" s="215" t="s">
        <v>127</v>
      </c>
    </row>
    <row r="291" spans="1:35" ht="216">
      <c r="A291" s="108">
        <v>2021</v>
      </c>
      <c r="B291" s="108">
        <v>365</v>
      </c>
      <c r="C291" s="109" t="s">
        <v>1095</v>
      </c>
      <c r="D291" s="208" t="s">
        <v>1106</v>
      </c>
      <c r="E291" s="109" t="s">
        <v>1078</v>
      </c>
      <c r="F291" s="216" t="s">
        <v>1107</v>
      </c>
      <c r="G291" s="112">
        <v>2950.22</v>
      </c>
      <c r="H291" s="112">
        <v>532.01</v>
      </c>
      <c r="I291" s="107" t="s">
        <v>127</v>
      </c>
      <c r="J291" s="112">
        <f t="shared" si="16"/>
        <v>2950.22</v>
      </c>
      <c r="K291" s="210" t="s">
        <v>1108</v>
      </c>
      <c r="L291" s="108">
        <v>2021</v>
      </c>
      <c r="M291" s="108">
        <v>2977</v>
      </c>
      <c r="N291" s="109" t="s">
        <v>1017</v>
      </c>
      <c r="O291" s="111" t="s">
        <v>592</v>
      </c>
      <c r="P291" s="109" t="s">
        <v>593</v>
      </c>
      <c r="Q291" s="109" t="s">
        <v>142</v>
      </c>
      <c r="R291" s="108">
        <v>2</v>
      </c>
      <c r="S291" s="111" t="s">
        <v>150</v>
      </c>
      <c r="T291" s="108">
        <v>1010503</v>
      </c>
      <c r="U291" s="108">
        <v>470</v>
      </c>
      <c r="V291" s="108">
        <v>3220</v>
      </c>
      <c r="W291" s="108">
        <v>1</v>
      </c>
      <c r="X291" s="113">
        <v>2021</v>
      </c>
      <c r="Y291" s="113">
        <v>172</v>
      </c>
      <c r="Z291" s="113">
        <v>0</v>
      </c>
      <c r="AA291" s="114" t="s">
        <v>1095</v>
      </c>
      <c r="AB291" s="108">
        <v>651</v>
      </c>
      <c r="AC291" s="109" t="s">
        <v>1102</v>
      </c>
      <c r="AD291" s="211" t="s">
        <v>1091</v>
      </c>
      <c r="AE291" s="211" t="s">
        <v>1084</v>
      </c>
      <c r="AF291" s="212">
        <f t="shared" si="17"/>
        <v>-2</v>
      </c>
      <c r="AG291" s="213">
        <f t="shared" si="18"/>
        <v>2950.22</v>
      </c>
      <c r="AH291" s="214">
        <f t="shared" si="19"/>
        <v>-5900.44</v>
      </c>
      <c r="AI291" s="215" t="s">
        <v>127</v>
      </c>
    </row>
    <row r="292" spans="1:35" ht="228">
      <c r="A292" s="108">
        <v>2021</v>
      </c>
      <c r="B292" s="108">
        <v>366</v>
      </c>
      <c r="C292" s="109" t="s">
        <v>1095</v>
      </c>
      <c r="D292" s="208" t="s">
        <v>1109</v>
      </c>
      <c r="E292" s="109" t="s">
        <v>1110</v>
      </c>
      <c r="F292" s="216" t="s">
        <v>1111</v>
      </c>
      <c r="G292" s="112">
        <v>10377.62</v>
      </c>
      <c r="H292" s="112">
        <v>943.42</v>
      </c>
      <c r="I292" s="107" t="s">
        <v>118</v>
      </c>
      <c r="J292" s="112">
        <f t="shared" si="16"/>
        <v>9434.2</v>
      </c>
      <c r="K292" s="210" t="s">
        <v>1112</v>
      </c>
      <c r="L292" s="108">
        <v>2021</v>
      </c>
      <c r="M292" s="108">
        <v>2976</v>
      </c>
      <c r="N292" s="109" t="s">
        <v>1017</v>
      </c>
      <c r="O292" s="111" t="s">
        <v>854</v>
      </c>
      <c r="P292" s="109" t="s">
        <v>855</v>
      </c>
      <c r="Q292" s="109" t="s">
        <v>856</v>
      </c>
      <c r="R292" s="108">
        <v>2</v>
      </c>
      <c r="S292" s="111" t="s">
        <v>150</v>
      </c>
      <c r="T292" s="108">
        <v>2110701</v>
      </c>
      <c r="U292" s="108">
        <v>10230</v>
      </c>
      <c r="V292" s="108">
        <v>3055</v>
      </c>
      <c r="W292" s="108">
        <v>99</v>
      </c>
      <c r="X292" s="113">
        <v>2021</v>
      </c>
      <c r="Y292" s="113">
        <v>69</v>
      </c>
      <c r="Z292" s="113">
        <v>0</v>
      </c>
      <c r="AA292" s="114" t="s">
        <v>1095</v>
      </c>
      <c r="AB292" s="108">
        <v>628</v>
      </c>
      <c r="AC292" s="109" t="s">
        <v>1058</v>
      </c>
      <c r="AD292" s="211" t="s">
        <v>1091</v>
      </c>
      <c r="AE292" s="211" t="s">
        <v>1058</v>
      </c>
      <c r="AF292" s="212">
        <f t="shared" si="17"/>
        <v>-22</v>
      </c>
      <c r="AG292" s="213">
        <f t="shared" si="18"/>
        <v>9434.2</v>
      </c>
      <c r="AH292" s="214">
        <f t="shared" si="19"/>
        <v>-207552.40000000002</v>
      </c>
      <c r="AI292" s="215" t="s">
        <v>127</v>
      </c>
    </row>
    <row r="293" spans="1:35" ht="60">
      <c r="A293" s="108">
        <v>2021</v>
      </c>
      <c r="B293" s="108">
        <v>367</v>
      </c>
      <c r="C293" s="109" t="s">
        <v>1095</v>
      </c>
      <c r="D293" s="208" t="s">
        <v>1113</v>
      </c>
      <c r="E293" s="109" t="s">
        <v>1013</v>
      </c>
      <c r="F293" s="216" t="s">
        <v>523</v>
      </c>
      <c r="G293" s="112">
        <v>510.15</v>
      </c>
      <c r="H293" s="112">
        <v>91.99</v>
      </c>
      <c r="I293" s="107" t="s">
        <v>118</v>
      </c>
      <c r="J293" s="112">
        <f t="shared" si="16"/>
        <v>418.15999999999997</v>
      </c>
      <c r="K293" s="210" t="s">
        <v>524</v>
      </c>
      <c r="L293" s="108">
        <v>2021</v>
      </c>
      <c r="M293" s="108">
        <v>2975</v>
      </c>
      <c r="N293" s="109" t="s">
        <v>1017</v>
      </c>
      <c r="O293" s="111" t="s">
        <v>234</v>
      </c>
      <c r="P293" s="109" t="s">
        <v>235</v>
      </c>
      <c r="Q293" s="109" t="s">
        <v>236</v>
      </c>
      <c r="R293" s="108">
        <v>2</v>
      </c>
      <c r="S293" s="111" t="s">
        <v>150</v>
      </c>
      <c r="T293" s="108">
        <v>1080103</v>
      </c>
      <c r="U293" s="108">
        <v>2780</v>
      </c>
      <c r="V293" s="108">
        <v>1934</v>
      </c>
      <c r="W293" s="108">
        <v>99</v>
      </c>
      <c r="X293" s="113">
        <v>2020</v>
      </c>
      <c r="Y293" s="113">
        <v>236</v>
      </c>
      <c r="Z293" s="113">
        <v>0</v>
      </c>
      <c r="AA293" s="114" t="s">
        <v>1095</v>
      </c>
      <c r="AB293" s="108">
        <v>632</v>
      </c>
      <c r="AC293" s="109" t="s">
        <v>1114</v>
      </c>
      <c r="AD293" s="211" t="s">
        <v>1091</v>
      </c>
      <c r="AE293" s="211" t="s">
        <v>1114</v>
      </c>
      <c r="AF293" s="212">
        <f t="shared" si="17"/>
        <v>-18</v>
      </c>
      <c r="AG293" s="213">
        <f t="shared" si="18"/>
        <v>418.15999999999997</v>
      </c>
      <c r="AH293" s="214">
        <f t="shared" si="19"/>
        <v>-7526.879999999999</v>
      </c>
      <c r="AI293" s="215" t="s">
        <v>127</v>
      </c>
    </row>
    <row r="294" spans="1:35" ht="60">
      <c r="A294" s="108">
        <v>2021</v>
      </c>
      <c r="B294" s="108">
        <v>367</v>
      </c>
      <c r="C294" s="109" t="s">
        <v>1095</v>
      </c>
      <c r="D294" s="208" t="s">
        <v>1113</v>
      </c>
      <c r="E294" s="109" t="s">
        <v>1013</v>
      </c>
      <c r="F294" s="216" t="s">
        <v>523</v>
      </c>
      <c r="G294" s="112">
        <v>6717.4</v>
      </c>
      <c r="H294" s="112">
        <v>1211.34</v>
      </c>
      <c r="I294" s="107" t="s">
        <v>118</v>
      </c>
      <c r="J294" s="112">
        <f t="shared" si="16"/>
        <v>5506.0599999999995</v>
      </c>
      <c r="K294" s="210" t="s">
        <v>524</v>
      </c>
      <c r="L294" s="108">
        <v>2021</v>
      </c>
      <c r="M294" s="108">
        <v>2975</v>
      </c>
      <c r="N294" s="109" t="s">
        <v>1017</v>
      </c>
      <c r="O294" s="111" t="s">
        <v>234</v>
      </c>
      <c r="P294" s="109" t="s">
        <v>235</v>
      </c>
      <c r="Q294" s="109" t="s">
        <v>236</v>
      </c>
      <c r="R294" s="108">
        <v>2</v>
      </c>
      <c r="S294" s="111" t="s">
        <v>150</v>
      </c>
      <c r="T294" s="108">
        <v>1080103</v>
      </c>
      <c r="U294" s="108">
        <v>2780</v>
      </c>
      <c r="V294" s="108">
        <v>1934</v>
      </c>
      <c r="W294" s="108">
        <v>99</v>
      </c>
      <c r="X294" s="113">
        <v>2021</v>
      </c>
      <c r="Y294" s="113">
        <v>236</v>
      </c>
      <c r="Z294" s="113">
        <v>0</v>
      </c>
      <c r="AA294" s="114" t="s">
        <v>1095</v>
      </c>
      <c r="AB294" s="108">
        <v>633</v>
      </c>
      <c r="AC294" s="109" t="s">
        <v>1114</v>
      </c>
      <c r="AD294" s="211" t="s">
        <v>1091</v>
      </c>
      <c r="AE294" s="211" t="s">
        <v>1114</v>
      </c>
      <c r="AF294" s="212">
        <f t="shared" si="17"/>
        <v>-18</v>
      </c>
      <c r="AG294" s="213">
        <f t="shared" si="18"/>
        <v>5506.0599999999995</v>
      </c>
      <c r="AH294" s="214">
        <f t="shared" si="19"/>
        <v>-99109.07999999999</v>
      </c>
      <c r="AI294" s="215" t="s">
        <v>127</v>
      </c>
    </row>
    <row r="295" spans="1:35" ht="144">
      <c r="A295" s="108">
        <v>2021</v>
      </c>
      <c r="B295" s="108">
        <v>369</v>
      </c>
      <c r="C295" s="109" t="s">
        <v>1058</v>
      </c>
      <c r="D295" s="208" t="s">
        <v>1115</v>
      </c>
      <c r="E295" s="109" t="s">
        <v>1019</v>
      </c>
      <c r="F295" s="216" t="s">
        <v>1116</v>
      </c>
      <c r="G295" s="112">
        <v>2887.5</v>
      </c>
      <c r="H295" s="112">
        <v>262.5</v>
      </c>
      <c r="I295" s="107" t="s">
        <v>118</v>
      </c>
      <c r="J295" s="112">
        <f t="shared" si="16"/>
        <v>2625</v>
      </c>
      <c r="K295" s="210" t="s">
        <v>1036</v>
      </c>
      <c r="L295" s="108">
        <v>2021</v>
      </c>
      <c r="M295" s="108">
        <v>3029</v>
      </c>
      <c r="N295" s="109" t="s">
        <v>1088</v>
      </c>
      <c r="O295" s="111" t="s">
        <v>1037</v>
      </c>
      <c r="P295" s="109" t="s">
        <v>1038</v>
      </c>
      <c r="Q295" s="109" t="s">
        <v>1039</v>
      </c>
      <c r="R295" s="108">
        <v>1</v>
      </c>
      <c r="S295" s="111" t="s">
        <v>122</v>
      </c>
      <c r="T295" s="108">
        <v>1040503</v>
      </c>
      <c r="U295" s="108">
        <v>1900</v>
      </c>
      <c r="V295" s="108">
        <v>1190</v>
      </c>
      <c r="W295" s="108">
        <v>99</v>
      </c>
      <c r="X295" s="113">
        <v>2021</v>
      </c>
      <c r="Y295" s="113">
        <v>166</v>
      </c>
      <c r="Z295" s="113">
        <v>0</v>
      </c>
      <c r="AA295" s="114" t="s">
        <v>1058</v>
      </c>
      <c r="AB295" s="108">
        <v>630</v>
      </c>
      <c r="AC295" s="109" t="s">
        <v>1114</v>
      </c>
      <c r="AD295" s="211" t="s">
        <v>1105</v>
      </c>
      <c r="AE295" s="211" t="s">
        <v>1114</v>
      </c>
      <c r="AF295" s="212">
        <f t="shared" si="17"/>
        <v>-24</v>
      </c>
      <c r="AG295" s="213">
        <f t="shared" si="18"/>
        <v>2625</v>
      </c>
      <c r="AH295" s="214">
        <f t="shared" si="19"/>
        <v>-63000</v>
      </c>
      <c r="AI295" s="215" t="s">
        <v>127</v>
      </c>
    </row>
    <row r="296" spans="1:35" ht="72">
      <c r="A296" s="108">
        <v>2021</v>
      </c>
      <c r="B296" s="108">
        <v>370</v>
      </c>
      <c r="C296" s="109" t="s">
        <v>1058</v>
      </c>
      <c r="D296" s="208" t="s">
        <v>1117</v>
      </c>
      <c r="E296" s="109" t="s">
        <v>1095</v>
      </c>
      <c r="F296" s="216" t="s">
        <v>288</v>
      </c>
      <c r="G296" s="112">
        <v>463.6</v>
      </c>
      <c r="H296" s="112">
        <v>83.6</v>
      </c>
      <c r="I296" s="107" t="s">
        <v>118</v>
      </c>
      <c r="J296" s="112">
        <f t="shared" si="16"/>
        <v>380</v>
      </c>
      <c r="K296" s="210" t="s">
        <v>289</v>
      </c>
      <c r="L296" s="108">
        <v>2021</v>
      </c>
      <c r="M296" s="108">
        <v>3055</v>
      </c>
      <c r="N296" s="109" t="s">
        <v>1058</v>
      </c>
      <c r="O296" s="111" t="s">
        <v>189</v>
      </c>
      <c r="P296" s="109" t="s">
        <v>190</v>
      </c>
      <c r="Q296" s="109" t="s">
        <v>191</v>
      </c>
      <c r="R296" s="108">
        <v>3</v>
      </c>
      <c r="S296" s="111" t="s">
        <v>290</v>
      </c>
      <c r="T296" s="108">
        <v>1010203</v>
      </c>
      <c r="U296" s="108">
        <v>140</v>
      </c>
      <c r="V296" s="108">
        <v>1050</v>
      </c>
      <c r="W296" s="108">
        <v>11</v>
      </c>
      <c r="X296" s="113">
        <v>2021</v>
      </c>
      <c r="Y296" s="113">
        <v>272</v>
      </c>
      <c r="Z296" s="113">
        <v>0</v>
      </c>
      <c r="AA296" s="114" t="s">
        <v>1058</v>
      </c>
      <c r="AB296" s="108">
        <v>631</v>
      </c>
      <c r="AC296" s="109" t="s">
        <v>1114</v>
      </c>
      <c r="AD296" s="211" t="s">
        <v>1118</v>
      </c>
      <c r="AE296" s="211" t="s">
        <v>1114</v>
      </c>
      <c r="AF296" s="212">
        <f t="shared" si="17"/>
        <v>-25</v>
      </c>
      <c r="AG296" s="213">
        <f t="shared" si="18"/>
        <v>380</v>
      </c>
      <c r="AH296" s="214">
        <f t="shared" si="19"/>
        <v>-9500</v>
      </c>
      <c r="AI296" s="215" t="s">
        <v>127</v>
      </c>
    </row>
    <row r="297" spans="1:35" ht="108">
      <c r="A297" s="108">
        <v>2021</v>
      </c>
      <c r="B297" s="108">
        <v>371</v>
      </c>
      <c r="C297" s="109" t="s">
        <v>1119</v>
      </c>
      <c r="D297" s="208" t="s">
        <v>1071</v>
      </c>
      <c r="E297" s="109" t="s">
        <v>1095</v>
      </c>
      <c r="F297" s="216" t="s">
        <v>914</v>
      </c>
      <c r="G297" s="112">
        <v>2034.35</v>
      </c>
      <c r="H297" s="112">
        <v>366.85</v>
      </c>
      <c r="I297" s="107" t="s">
        <v>118</v>
      </c>
      <c r="J297" s="112">
        <f t="shared" si="16"/>
        <v>1667.5</v>
      </c>
      <c r="K297" s="210" t="s">
        <v>915</v>
      </c>
      <c r="L297" s="108">
        <v>2021</v>
      </c>
      <c r="M297" s="108">
        <v>3056</v>
      </c>
      <c r="N297" s="109" t="s">
        <v>1058</v>
      </c>
      <c r="O297" s="111" t="s">
        <v>500</v>
      </c>
      <c r="P297" s="109" t="s">
        <v>501</v>
      </c>
      <c r="Q297" s="109" t="s">
        <v>142</v>
      </c>
      <c r="R297" s="108">
        <v>2</v>
      </c>
      <c r="S297" s="111" t="s">
        <v>150</v>
      </c>
      <c r="T297" s="108">
        <v>2010501</v>
      </c>
      <c r="U297" s="108">
        <v>6130</v>
      </c>
      <c r="V297" s="108">
        <v>3001</v>
      </c>
      <c r="W297" s="108">
        <v>99</v>
      </c>
      <c r="X297" s="113">
        <v>2021</v>
      </c>
      <c r="Y297" s="113">
        <v>142</v>
      </c>
      <c r="Z297" s="113">
        <v>0</v>
      </c>
      <c r="AA297" s="114" t="s">
        <v>1119</v>
      </c>
      <c r="AB297" s="108">
        <v>638</v>
      </c>
      <c r="AC297" s="109" t="s">
        <v>1062</v>
      </c>
      <c r="AD297" s="211" t="s">
        <v>1120</v>
      </c>
      <c r="AE297" s="211" t="s">
        <v>1121</v>
      </c>
      <c r="AF297" s="212">
        <f t="shared" si="17"/>
        <v>-17</v>
      </c>
      <c r="AG297" s="213">
        <f t="shared" si="18"/>
        <v>1667.5</v>
      </c>
      <c r="AH297" s="214">
        <f t="shared" si="19"/>
        <v>-28347.5</v>
      </c>
      <c r="AI297" s="215" t="s">
        <v>127</v>
      </c>
    </row>
    <row r="298" spans="1:35" ht="15">
      <c r="A298" s="108">
        <v>2021</v>
      </c>
      <c r="B298" s="108">
        <v>372</v>
      </c>
      <c r="C298" s="109" t="s">
        <v>1119</v>
      </c>
      <c r="D298" s="208" t="s">
        <v>1122</v>
      </c>
      <c r="E298" s="109" t="s">
        <v>1088</v>
      </c>
      <c r="F298" s="216" t="s">
        <v>142</v>
      </c>
      <c r="G298" s="112">
        <v>1073.48</v>
      </c>
      <c r="H298" s="112">
        <v>193.58</v>
      </c>
      <c r="I298" s="107" t="s">
        <v>118</v>
      </c>
      <c r="J298" s="112">
        <f t="shared" si="16"/>
        <v>879.9</v>
      </c>
      <c r="K298" s="210" t="s">
        <v>1123</v>
      </c>
      <c r="L298" s="108">
        <v>2021</v>
      </c>
      <c r="M298" s="108">
        <v>3034</v>
      </c>
      <c r="N298" s="109" t="s">
        <v>1095</v>
      </c>
      <c r="O298" s="111" t="s">
        <v>832</v>
      </c>
      <c r="P298" s="109" t="s">
        <v>833</v>
      </c>
      <c r="Q298" s="109" t="s">
        <v>142</v>
      </c>
      <c r="R298" s="108">
        <v>1</v>
      </c>
      <c r="S298" s="111" t="s">
        <v>122</v>
      </c>
      <c r="T298" s="108">
        <v>1010202</v>
      </c>
      <c r="U298" s="108">
        <v>130</v>
      </c>
      <c r="V298" s="108">
        <v>1051</v>
      </c>
      <c r="W298" s="108">
        <v>99</v>
      </c>
      <c r="X298" s="113">
        <v>2021</v>
      </c>
      <c r="Y298" s="113">
        <v>51</v>
      </c>
      <c r="Z298" s="113">
        <v>0</v>
      </c>
      <c r="AA298" s="114" t="s">
        <v>1124</v>
      </c>
      <c r="AB298" s="108">
        <v>635</v>
      </c>
      <c r="AC298" s="109" t="s">
        <v>1062</v>
      </c>
      <c r="AD298" s="211" t="s">
        <v>1105</v>
      </c>
      <c r="AE298" s="211" t="s">
        <v>1121</v>
      </c>
      <c r="AF298" s="212">
        <f t="shared" si="17"/>
        <v>-15</v>
      </c>
      <c r="AG298" s="213">
        <f t="shared" si="18"/>
        <v>879.9</v>
      </c>
      <c r="AH298" s="214">
        <f t="shared" si="19"/>
        <v>-13198.5</v>
      </c>
      <c r="AI298" s="215" t="s">
        <v>127</v>
      </c>
    </row>
    <row r="299" spans="1:35" ht="15">
      <c r="A299" s="108">
        <v>2021</v>
      </c>
      <c r="B299" s="108">
        <v>372</v>
      </c>
      <c r="C299" s="109" t="s">
        <v>1119</v>
      </c>
      <c r="D299" s="208" t="s">
        <v>1122</v>
      </c>
      <c r="E299" s="109" t="s">
        <v>1088</v>
      </c>
      <c r="F299" s="216" t="s">
        <v>142</v>
      </c>
      <c r="G299" s="112">
        <v>146.52</v>
      </c>
      <c r="H299" s="112">
        <v>26.42</v>
      </c>
      <c r="I299" s="107" t="s">
        <v>118</v>
      </c>
      <c r="J299" s="112">
        <f t="shared" si="16"/>
        <v>120.10000000000001</v>
      </c>
      <c r="K299" s="210" t="s">
        <v>1123</v>
      </c>
      <c r="L299" s="108">
        <v>2021</v>
      </c>
      <c r="M299" s="108">
        <v>3034</v>
      </c>
      <c r="N299" s="109" t="s">
        <v>1095</v>
      </c>
      <c r="O299" s="111" t="s">
        <v>832</v>
      </c>
      <c r="P299" s="109" t="s">
        <v>833</v>
      </c>
      <c r="Q299" s="109" t="s">
        <v>142</v>
      </c>
      <c r="R299" s="108">
        <v>1</v>
      </c>
      <c r="S299" s="111" t="s">
        <v>122</v>
      </c>
      <c r="T299" s="108">
        <v>1010203</v>
      </c>
      <c r="U299" s="108">
        <v>140</v>
      </c>
      <c r="V299" s="108">
        <v>1050</v>
      </c>
      <c r="W299" s="108">
        <v>9</v>
      </c>
      <c r="X299" s="113">
        <v>2021</v>
      </c>
      <c r="Y299" s="113">
        <v>50</v>
      </c>
      <c r="Z299" s="113">
        <v>0</v>
      </c>
      <c r="AA299" s="114" t="s">
        <v>1124</v>
      </c>
      <c r="AB299" s="108">
        <v>636</v>
      </c>
      <c r="AC299" s="109" t="s">
        <v>1062</v>
      </c>
      <c r="AD299" s="211" t="s">
        <v>1105</v>
      </c>
      <c r="AE299" s="211" t="s">
        <v>1121</v>
      </c>
      <c r="AF299" s="212">
        <f t="shared" si="17"/>
        <v>-15</v>
      </c>
      <c r="AG299" s="213">
        <f t="shared" si="18"/>
        <v>120.10000000000001</v>
      </c>
      <c r="AH299" s="214">
        <f t="shared" si="19"/>
        <v>-1801.5000000000002</v>
      </c>
      <c r="AI299" s="215" t="s">
        <v>127</v>
      </c>
    </row>
    <row r="300" spans="1:35" ht="60">
      <c r="A300" s="108">
        <v>2021</v>
      </c>
      <c r="B300" s="108">
        <v>373</v>
      </c>
      <c r="C300" s="109" t="s">
        <v>1124</v>
      </c>
      <c r="D300" s="208" t="s">
        <v>1125</v>
      </c>
      <c r="E300" s="109" t="s">
        <v>1119</v>
      </c>
      <c r="F300" s="216" t="s">
        <v>1126</v>
      </c>
      <c r="G300" s="112">
        <v>635.61</v>
      </c>
      <c r="H300" s="112">
        <v>0</v>
      </c>
      <c r="I300" s="107" t="s">
        <v>127</v>
      </c>
      <c r="J300" s="112">
        <f t="shared" si="16"/>
        <v>635.61</v>
      </c>
      <c r="K300" s="210" t="s">
        <v>1127</v>
      </c>
      <c r="L300" s="108">
        <v>2021</v>
      </c>
      <c r="M300" s="108">
        <v>3073</v>
      </c>
      <c r="N300" s="109" t="s">
        <v>1124</v>
      </c>
      <c r="O300" s="111" t="s">
        <v>1128</v>
      </c>
      <c r="P300" s="109" t="s">
        <v>1129</v>
      </c>
      <c r="Q300" s="109" t="s">
        <v>142</v>
      </c>
      <c r="R300" s="108">
        <v>1</v>
      </c>
      <c r="S300" s="111" t="s">
        <v>122</v>
      </c>
      <c r="T300" s="108">
        <v>1050102</v>
      </c>
      <c r="U300" s="108">
        <v>2000</v>
      </c>
      <c r="V300" s="108">
        <v>1480</v>
      </c>
      <c r="W300" s="108">
        <v>99</v>
      </c>
      <c r="X300" s="113">
        <v>2021</v>
      </c>
      <c r="Y300" s="113">
        <v>214</v>
      </c>
      <c r="Z300" s="113">
        <v>0</v>
      </c>
      <c r="AA300" s="114" t="s">
        <v>1130</v>
      </c>
      <c r="AB300" s="108">
        <v>703</v>
      </c>
      <c r="AC300" s="109" t="s">
        <v>1131</v>
      </c>
      <c r="AD300" s="211" t="s">
        <v>1132</v>
      </c>
      <c r="AE300" s="211" t="s">
        <v>1131</v>
      </c>
      <c r="AF300" s="212">
        <f t="shared" si="17"/>
        <v>7</v>
      </c>
      <c r="AG300" s="213">
        <f t="shared" si="18"/>
        <v>635.61</v>
      </c>
      <c r="AH300" s="214">
        <f t="shared" si="19"/>
        <v>4449.27</v>
      </c>
      <c r="AI300" s="215" t="s">
        <v>127</v>
      </c>
    </row>
    <row r="301" spans="1:35" ht="144">
      <c r="A301" s="108">
        <v>2021</v>
      </c>
      <c r="B301" s="108">
        <v>374</v>
      </c>
      <c r="C301" s="109" t="s">
        <v>1114</v>
      </c>
      <c r="D301" s="208" t="s">
        <v>795</v>
      </c>
      <c r="E301" s="109" t="s">
        <v>1114</v>
      </c>
      <c r="F301" s="216" t="s">
        <v>1133</v>
      </c>
      <c r="G301" s="112">
        <v>357</v>
      </c>
      <c r="H301" s="112">
        <v>0</v>
      </c>
      <c r="I301" s="107" t="s">
        <v>127</v>
      </c>
      <c r="J301" s="112">
        <f t="shared" si="16"/>
        <v>357</v>
      </c>
      <c r="K301" s="210" t="s">
        <v>1134</v>
      </c>
      <c r="L301" s="108">
        <v>2021</v>
      </c>
      <c r="M301" s="108">
        <v>3103</v>
      </c>
      <c r="N301" s="109" t="s">
        <v>1114</v>
      </c>
      <c r="O301" s="111" t="s">
        <v>1135</v>
      </c>
      <c r="P301" s="109" t="s">
        <v>1136</v>
      </c>
      <c r="Q301" s="109" t="s">
        <v>1137</v>
      </c>
      <c r="R301" s="108">
        <v>1</v>
      </c>
      <c r="S301" s="111" t="s">
        <v>122</v>
      </c>
      <c r="T301" s="108">
        <v>1050102</v>
      </c>
      <c r="U301" s="108">
        <v>2000</v>
      </c>
      <c r="V301" s="108">
        <v>1480</v>
      </c>
      <c r="W301" s="108">
        <v>99</v>
      </c>
      <c r="X301" s="113">
        <v>2021</v>
      </c>
      <c r="Y301" s="113">
        <v>205</v>
      </c>
      <c r="Z301" s="113">
        <v>0</v>
      </c>
      <c r="AA301" s="114" t="s">
        <v>1138</v>
      </c>
      <c r="AB301" s="108">
        <v>644</v>
      </c>
      <c r="AC301" s="109" t="s">
        <v>1121</v>
      </c>
      <c r="AD301" s="211" t="s">
        <v>1139</v>
      </c>
      <c r="AE301" s="211" t="s">
        <v>1140</v>
      </c>
      <c r="AF301" s="212">
        <f t="shared" si="17"/>
        <v>-16</v>
      </c>
      <c r="AG301" s="213">
        <f t="shared" si="18"/>
        <v>357</v>
      </c>
      <c r="AH301" s="214">
        <f t="shared" si="19"/>
        <v>-5712</v>
      </c>
      <c r="AI301" s="215" t="s">
        <v>127</v>
      </c>
    </row>
    <row r="302" spans="1:35" ht="60">
      <c r="A302" s="108">
        <v>2021</v>
      </c>
      <c r="B302" s="108">
        <v>375</v>
      </c>
      <c r="C302" s="109" t="s">
        <v>1114</v>
      </c>
      <c r="D302" s="208" t="s">
        <v>774</v>
      </c>
      <c r="E302" s="109" t="s">
        <v>1124</v>
      </c>
      <c r="F302" s="216" t="s">
        <v>1141</v>
      </c>
      <c r="G302" s="112">
        <v>130.9</v>
      </c>
      <c r="H302" s="112">
        <v>11.9</v>
      </c>
      <c r="I302" s="107" t="s">
        <v>118</v>
      </c>
      <c r="J302" s="112">
        <f t="shared" si="16"/>
        <v>119</v>
      </c>
      <c r="K302" s="210" t="s">
        <v>1142</v>
      </c>
      <c r="L302" s="108">
        <v>2021</v>
      </c>
      <c r="M302" s="108">
        <v>3106</v>
      </c>
      <c r="N302" s="109" t="s">
        <v>1114</v>
      </c>
      <c r="O302" s="111" t="s">
        <v>1143</v>
      </c>
      <c r="P302" s="109" t="s">
        <v>1144</v>
      </c>
      <c r="Q302" s="109" t="s">
        <v>142</v>
      </c>
      <c r="R302" s="108">
        <v>1</v>
      </c>
      <c r="S302" s="111" t="s">
        <v>122</v>
      </c>
      <c r="T302" s="108">
        <v>1010202</v>
      </c>
      <c r="U302" s="108">
        <v>130</v>
      </c>
      <c r="V302" s="108">
        <v>1051</v>
      </c>
      <c r="W302" s="108">
        <v>99</v>
      </c>
      <c r="X302" s="113">
        <v>2021</v>
      </c>
      <c r="Y302" s="113">
        <v>195</v>
      </c>
      <c r="Z302" s="113">
        <v>0</v>
      </c>
      <c r="AA302" s="114" t="s">
        <v>1114</v>
      </c>
      <c r="AB302" s="108">
        <v>637</v>
      </c>
      <c r="AC302" s="109" t="s">
        <v>1062</v>
      </c>
      <c r="AD302" s="211" t="s">
        <v>1139</v>
      </c>
      <c r="AE302" s="211" t="s">
        <v>1121</v>
      </c>
      <c r="AF302" s="212">
        <f t="shared" si="17"/>
        <v>-21</v>
      </c>
      <c r="AG302" s="213">
        <f t="shared" si="18"/>
        <v>119</v>
      </c>
      <c r="AH302" s="214">
        <f t="shared" si="19"/>
        <v>-2499</v>
      </c>
      <c r="AI302" s="215" t="s">
        <v>127</v>
      </c>
    </row>
    <row r="303" spans="1:35" ht="144">
      <c r="A303" s="108">
        <v>2021</v>
      </c>
      <c r="B303" s="108">
        <v>376</v>
      </c>
      <c r="C303" s="109" t="s">
        <v>1145</v>
      </c>
      <c r="D303" s="208" t="s">
        <v>1146</v>
      </c>
      <c r="E303" s="109" t="s">
        <v>1119</v>
      </c>
      <c r="F303" s="216" t="s">
        <v>1133</v>
      </c>
      <c r="G303" s="112">
        <v>665.6</v>
      </c>
      <c r="H303" s="112">
        <v>0</v>
      </c>
      <c r="I303" s="107" t="s">
        <v>127</v>
      </c>
      <c r="J303" s="112">
        <f t="shared" si="16"/>
        <v>665.6</v>
      </c>
      <c r="K303" s="210" t="s">
        <v>1147</v>
      </c>
      <c r="L303" s="108">
        <v>2021</v>
      </c>
      <c r="M303" s="108">
        <v>3072</v>
      </c>
      <c r="N303" s="109" t="s">
        <v>1124</v>
      </c>
      <c r="O303" s="111" t="s">
        <v>1148</v>
      </c>
      <c r="P303" s="109" t="s">
        <v>1149</v>
      </c>
      <c r="Q303" s="109" t="s">
        <v>1149</v>
      </c>
      <c r="R303" s="108">
        <v>1</v>
      </c>
      <c r="S303" s="111" t="s">
        <v>122</v>
      </c>
      <c r="T303" s="108">
        <v>1050102</v>
      </c>
      <c r="U303" s="108">
        <v>2000</v>
      </c>
      <c r="V303" s="108">
        <v>1480</v>
      </c>
      <c r="W303" s="108">
        <v>99</v>
      </c>
      <c r="X303" s="113">
        <v>2021</v>
      </c>
      <c r="Y303" s="113">
        <v>218</v>
      </c>
      <c r="Z303" s="113">
        <v>0</v>
      </c>
      <c r="AA303" s="114" t="s">
        <v>1131</v>
      </c>
      <c r="AB303" s="108">
        <v>730</v>
      </c>
      <c r="AC303" s="109" t="s">
        <v>1150</v>
      </c>
      <c r="AD303" s="211" t="s">
        <v>1151</v>
      </c>
      <c r="AE303" s="211" t="s">
        <v>1150</v>
      </c>
      <c r="AF303" s="212">
        <f t="shared" si="17"/>
        <v>11</v>
      </c>
      <c r="AG303" s="213">
        <f t="shared" si="18"/>
        <v>665.6</v>
      </c>
      <c r="AH303" s="214">
        <f t="shared" si="19"/>
        <v>7321.6</v>
      </c>
      <c r="AI303" s="215" t="s">
        <v>127</v>
      </c>
    </row>
    <row r="304" spans="1:35" ht="60">
      <c r="A304" s="108">
        <v>2021</v>
      </c>
      <c r="B304" s="108">
        <v>377</v>
      </c>
      <c r="C304" s="109" t="s">
        <v>1152</v>
      </c>
      <c r="D304" s="208" t="s">
        <v>1153</v>
      </c>
      <c r="E304" s="109" t="s">
        <v>1145</v>
      </c>
      <c r="F304" s="216" t="s">
        <v>1154</v>
      </c>
      <c r="G304" s="112">
        <v>1500</v>
      </c>
      <c r="H304" s="112">
        <v>0</v>
      </c>
      <c r="I304" s="107" t="s">
        <v>127</v>
      </c>
      <c r="J304" s="112">
        <f t="shared" si="16"/>
        <v>1500</v>
      </c>
      <c r="K304" s="210" t="s">
        <v>1155</v>
      </c>
      <c r="L304" s="108">
        <v>2021</v>
      </c>
      <c r="M304" s="108">
        <v>3117</v>
      </c>
      <c r="N304" s="109" t="s">
        <v>1152</v>
      </c>
      <c r="O304" s="111" t="s">
        <v>700</v>
      </c>
      <c r="P304" s="109" t="s">
        <v>701</v>
      </c>
      <c r="Q304" s="109" t="s">
        <v>702</v>
      </c>
      <c r="R304" s="108">
        <v>3</v>
      </c>
      <c r="S304" s="111" t="s">
        <v>290</v>
      </c>
      <c r="T304" s="108">
        <v>1070102</v>
      </c>
      <c r="U304" s="108">
        <v>2550</v>
      </c>
      <c r="V304" s="108">
        <v>2078</v>
      </c>
      <c r="W304" s="108">
        <v>99</v>
      </c>
      <c r="X304" s="113">
        <v>2021</v>
      </c>
      <c r="Y304" s="113">
        <v>220</v>
      </c>
      <c r="Z304" s="113">
        <v>0</v>
      </c>
      <c r="AA304" s="114" t="s">
        <v>1152</v>
      </c>
      <c r="AB304" s="108">
        <v>643</v>
      </c>
      <c r="AC304" s="109" t="s">
        <v>1121</v>
      </c>
      <c r="AD304" s="211" t="s">
        <v>1156</v>
      </c>
      <c r="AE304" s="211" t="s">
        <v>1140</v>
      </c>
      <c r="AF304" s="212">
        <f t="shared" si="17"/>
        <v>-17</v>
      </c>
      <c r="AG304" s="213">
        <f t="shared" si="18"/>
        <v>1500</v>
      </c>
      <c r="AH304" s="214">
        <f t="shared" si="19"/>
        <v>-25500</v>
      </c>
      <c r="AI304" s="215" t="s">
        <v>127</v>
      </c>
    </row>
    <row r="305" spans="1:35" ht="48">
      <c r="A305" s="108">
        <v>2021</v>
      </c>
      <c r="B305" s="108">
        <v>378</v>
      </c>
      <c r="C305" s="109" t="s">
        <v>1138</v>
      </c>
      <c r="D305" s="208" t="s">
        <v>1157</v>
      </c>
      <c r="E305" s="109" t="s">
        <v>1058</v>
      </c>
      <c r="F305" s="216" t="s">
        <v>1158</v>
      </c>
      <c r="G305" s="112">
        <v>146.4</v>
      </c>
      <c r="H305" s="112">
        <v>26.4</v>
      </c>
      <c r="I305" s="107" t="s">
        <v>118</v>
      </c>
      <c r="J305" s="112">
        <f t="shared" si="16"/>
        <v>120</v>
      </c>
      <c r="K305" s="210" t="s">
        <v>1159</v>
      </c>
      <c r="L305" s="108">
        <v>2021</v>
      </c>
      <c r="M305" s="108">
        <v>3097</v>
      </c>
      <c r="N305" s="109" t="s">
        <v>1114</v>
      </c>
      <c r="O305" s="111" t="s">
        <v>514</v>
      </c>
      <c r="P305" s="109" t="s">
        <v>515</v>
      </c>
      <c r="Q305" s="109" t="s">
        <v>515</v>
      </c>
      <c r="R305" s="108">
        <v>2</v>
      </c>
      <c r="S305" s="111" t="s">
        <v>150</v>
      </c>
      <c r="T305" s="108">
        <v>1010503</v>
      </c>
      <c r="U305" s="108">
        <v>470</v>
      </c>
      <c r="V305" s="108">
        <v>1156</v>
      </c>
      <c r="W305" s="108">
        <v>99</v>
      </c>
      <c r="X305" s="113">
        <v>2021</v>
      </c>
      <c r="Y305" s="113">
        <v>216</v>
      </c>
      <c r="Z305" s="113">
        <v>0</v>
      </c>
      <c r="AA305" s="114" t="s">
        <v>1138</v>
      </c>
      <c r="AB305" s="108">
        <v>639</v>
      </c>
      <c r="AC305" s="109" t="s">
        <v>1160</v>
      </c>
      <c r="AD305" s="211" t="s">
        <v>1161</v>
      </c>
      <c r="AE305" s="211" t="s">
        <v>1140</v>
      </c>
      <c r="AF305" s="212">
        <f t="shared" si="17"/>
        <v>-15</v>
      </c>
      <c r="AG305" s="213">
        <f t="shared" si="18"/>
        <v>120</v>
      </c>
      <c r="AH305" s="214">
        <f t="shared" si="19"/>
        <v>-1800</v>
      </c>
      <c r="AI305" s="215" t="s">
        <v>127</v>
      </c>
    </row>
    <row r="306" spans="1:35" ht="132">
      <c r="A306" s="108">
        <v>2021</v>
      </c>
      <c r="B306" s="108">
        <v>379</v>
      </c>
      <c r="C306" s="109" t="s">
        <v>1138</v>
      </c>
      <c r="D306" s="208" t="s">
        <v>1162</v>
      </c>
      <c r="E306" s="109" t="s">
        <v>1058</v>
      </c>
      <c r="F306" s="216" t="s">
        <v>1163</v>
      </c>
      <c r="G306" s="112">
        <v>4046.75</v>
      </c>
      <c r="H306" s="112">
        <v>729.74</v>
      </c>
      <c r="I306" s="107" t="s">
        <v>127</v>
      </c>
      <c r="J306" s="112">
        <f t="shared" si="16"/>
        <v>4046.75</v>
      </c>
      <c r="K306" s="210" t="s">
        <v>1164</v>
      </c>
      <c r="L306" s="108">
        <v>2021</v>
      </c>
      <c r="M306" s="108">
        <v>3071</v>
      </c>
      <c r="N306" s="109" t="s">
        <v>1119</v>
      </c>
      <c r="O306" s="111" t="s">
        <v>592</v>
      </c>
      <c r="P306" s="109" t="s">
        <v>593</v>
      </c>
      <c r="Q306" s="109" t="s">
        <v>142</v>
      </c>
      <c r="R306" s="108">
        <v>2</v>
      </c>
      <c r="S306" s="111" t="s">
        <v>150</v>
      </c>
      <c r="T306" s="108">
        <v>2010501</v>
      </c>
      <c r="U306" s="108">
        <v>6130</v>
      </c>
      <c r="V306" s="108">
        <v>3001</v>
      </c>
      <c r="W306" s="108">
        <v>99</v>
      </c>
      <c r="X306" s="113">
        <v>2021</v>
      </c>
      <c r="Y306" s="113">
        <v>111</v>
      </c>
      <c r="Z306" s="113">
        <v>0</v>
      </c>
      <c r="AA306" s="114" t="s">
        <v>1138</v>
      </c>
      <c r="AB306" s="108">
        <v>654</v>
      </c>
      <c r="AC306" s="109" t="s">
        <v>1102</v>
      </c>
      <c r="AD306" s="211" t="s">
        <v>1120</v>
      </c>
      <c r="AE306" s="211" t="s">
        <v>1084</v>
      </c>
      <c r="AF306" s="212">
        <f t="shared" si="17"/>
        <v>-10</v>
      </c>
      <c r="AG306" s="213">
        <f t="shared" si="18"/>
        <v>4046.75</v>
      </c>
      <c r="AH306" s="214">
        <f t="shared" si="19"/>
        <v>-40467.5</v>
      </c>
      <c r="AI306" s="215" t="s">
        <v>127</v>
      </c>
    </row>
    <row r="307" spans="1:35" ht="15">
      <c r="A307" s="108">
        <v>2021</v>
      </c>
      <c r="B307" s="108">
        <v>380</v>
      </c>
      <c r="C307" s="109" t="s">
        <v>1138</v>
      </c>
      <c r="D307" s="208" t="s">
        <v>1165</v>
      </c>
      <c r="E307" s="109" t="s">
        <v>1028</v>
      </c>
      <c r="F307" s="216" t="s">
        <v>142</v>
      </c>
      <c r="G307" s="112">
        <v>1216.67</v>
      </c>
      <c r="H307" s="112">
        <v>219.4</v>
      </c>
      <c r="I307" s="107" t="s">
        <v>118</v>
      </c>
      <c r="J307" s="112">
        <f t="shared" si="16"/>
        <v>997.2700000000001</v>
      </c>
      <c r="K307" s="210" t="s">
        <v>1166</v>
      </c>
      <c r="L307" s="108">
        <v>2021</v>
      </c>
      <c r="M307" s="108">
        <v>3104</v>
      </c>
      <c r="N307" s="109" t="s">
        <v>1114</v>
      </c>
      <c r="O307" s="111" t="s">
        <v>1167</v>
      </c>
      <c r="P307" s="109" t="s">
        <v>1168</v>
      </c>
      <c r="Q307" s="109" t="s">
        <v>1168</v>
      </c>
      <c r="R307" s="108">
        <v>2</v>
      </c>
      <c r="S307" s="111" t="s">
        <v>150</v>
      </c>
      <c r="T307" s="108">
        <v>2010501</v>
      </c>
      <c r="U307" s="108">
        <v>6130</v>
      </c>
      <c r="V307" s="108">
        <v>3001</v>
      </c>
      <c r="W307" s="108">
        <v>99</v>
      </c>
      <c r="X307" s="113">
        <v>2018</v>
      </c>
      <c r="Y307" s="113">
        <v>206</v>
      </c>
      <c r="Z307" s="113">
        <v>0</v>
      </c>
      <c r="AA307" s="114" t="s">
        <v>1138</v>
      </c>
      <c r="AB307" s="108">
        <v>642</v>
      </c>
      <c r="AC307" s="109" t="s">
        <v>1160</v>
      </c>
      <c r="AD307" s="211" t="s">
        <v>1139</v>
      </c>
      <c r="AE307" s="211" t="s">
        <v>1140</v>
      </c>
      <c r="AF307" s="212">
        <f t="shared" si="17"/>
        <v>-16</v>
      </c>
      <c r="AG307" s="213">
        <f t="shared" si="18"/>
        <v>997.2700000000001</v>
      </c>
      <c r="AH307" s="214">
        <f t="shared" si="19"/>
        <v>-15956.320000000002</v>
      </c>
      <c r="AI307" s="215" t="s">
        <v>127</v>
      </c>
    </row>
    <row r="308" spans="1:35" ht="15">
      <c r="A308" s="108">
        <v>2021</v>
      </c>
      <c r="B308" s="108">
        <v>380</v>
      </c>
      <c r="C308" s="109" t="s">
        <v>1138</v>
      </c>
      <c r="D308" s="208" t="s">
        <v>1165</v>
      </c>
      <c r="E308" s="109" t="s">
        <v>1028</v>
      </c>
      <c r="F308" s="216" t="s">
        <v>142</v>
      </c>
      <c r="G308" s="112">
        <v>1151.68</v>
      </c>
      <c r="H308" s="112">
        <v>207.68</v>
      </c>
      <c r="I308" s="107" t="s">
        <v>118</v>
      </c>
      <c r="J308" s="112">
        <f t="shared" si="16"/>
        <v>944</v>
      </c>
      <c r="K308" s="210" t="s">
        <v>1166</v>
      </c>
      <c r="L308" s="108">
        <v>2021</v>
      </c>
      <c r="M308" s="108">
        <v>3104</v>
      </c>
      <c r="N308" s="109" t="s">
        <v>1114</v>
      </c>
      <c r="O308" s="111" t="s">
        <v>1167</v>
      </c>
      <c r="P308" s="109" t="s">
        <v>1168</v>
      </c>
      <c r="Q308" s="109" t="s">
        <v>1168</v>
      </c>
      <c r="R308" s="108">
        <v>2</v>
      </c>
      <c r="S308" s="111" t="s">
        <v>150</v>
      </c>
      <c r="T308" s="108">
        <v>2010205</v>
      </c>
      <c r="U308" s="108">
        <v>5870</v>
      </c>
      <c r="V308" s="108">
        <v>3015</v>
      </c>
      <c r="W308" s="108">
        <v>99</v>
      </c>
      <c r="X308" s="113">
        <v>2018</v>
      </c>
      <c r="Y308" s="113">
        <v>208</v>
      </c>
      <c r="Z308" s="113">
        <v>0</v>
      </c>
      <c r="AA308" s="114" t="s">
        <v>1138</v>
      </c>
      <c r="AB308" s="108">
        <v>641</v>
      </c>
      <c r="AC308" s="109" t="s">
        <v>1160</v>
      </c>
      <c r="AD308" s="211" t="s">
        <v>1139</v>
      </c>
      <c r="AE308" s="211" t="s">
        <v>1140</v>
      </c>
      <c r="AF308" s="212">
        <f t="shared" si="17"/>
        <v>-16</v>
      </c>
      <c r="AG308" s="213">
        <f t="shared" si="18"/>
        <v>944</v>
      </c>
      <c r="AH308" s="214">
        <f t="shared" si="19"/>
        <v>-15104</v>
      </c>
      <c r="AI308" s="215" t="s">
        <v>127</v>
      </c>
    </row>
    <row r="309" spans="1:35" ht="15">
      <c r="A309" s="108">
        <v>2021</v>
      </c>
      <c r="B309" s="108">
        <v>380</v>
      </c>
      <c r="C309" s="109" t="s">
        <v>1138</v>
      </c>
      <c r="D309" s="208" t="s">
        <v>1165</v>
      </c>
      <c r="E309" s="109" t="s">
        <v>1028</v>
      </c>
      <c r="F309" s="216" t="s">
        <v>142</v>
      </c>
      <c r="G309" s="112">
        <v>570.96</v>
      </c>
      <c r="H309" s="112">
        <v>102.96</v>
      </c>
      <c r="I309" s="107" t="s">
        <v>118</v>
      </c>
      <c r="J309" s="112">
        <f t="shared" si="16"/>
        <v>468.00000000000006</v>
      </c>
      <c r="K309" s="210" t="s">
        <v>1166</v>
      </c>
      <c r="L309" s="108">
        <v>2021</v>
      </c>
      <c r="M309" s="108">
        <v>3104</v>
      </c>
      <c r="N309" s="109" t="s">
        <v>1114</v>
      </c>
      <c r="O309" s="111" t="s">
        <v>1167</v>
      </c>
      <c r="P309" s="109" t="s">
        <v>1168</v>
      </c>
      <c r="Q309" s="109" t="s">
        <v>1168</v>
      </c>
      <c r="R309" s="108">
        <v>2</v>
      </c>
      <c r="S309" s="111" t="s">
        <v>150</v>
      </c>
      <c r="T309" s="108">
        <v>1010503</v>
      </c>
      <c r="U309" s="108">
        <v>470</v>
      </c>
      <c r="V309" s="108">
        <v>1156</v>
      </c>
      <c r="W309" s="108">
        <v>99</v>
      </c>
      <c r="X309" s="113">
        <v>2021</v>
      </c>
      <c r="Y309" s="113">
        <v>221</v>
      </c>
      <c r="Z309" s="113">
        <v>0</v>
      </c>
      <c r="AA309" s="114" t="s">
        <v>1138</v>
      </c>
      <c r="AB309" s="108">
        <v>640</v>
      </c>
      <c r="AC309" s="109" t="s">
        <v>1160</v>
      </c>
      <c r="AD309" s="211" t="s">
        <v>1139</v>
      </c>
      <c r="AE309" s="211" t="s">
        <v>1140</v>
      </c>
      <c r="AF309" s="212">
        <f t="shared" si="17"/>
        <v>-16</v>
      </c>
      <c r="AG309" s="213">
        <f t="shared" si="18"/>
        <v>468.00000000000006</v>
      </c>
      <c r="AH309" s="214">
        <f t="shared" si="19"/>
        <v>-7488.000000000001</v>
      </c>
      <c r="AI309" s="215" t="s">
        <v>127</v>
      </c>
    </row>
    <row r="310" spans="1:35" ht="24">
      <c r="A310" s="108">
        <v>2021</v>
      </c>
      <c r="B310" s="108">
        <v>381</v>
      </c>
      <c r="C310" s="109" t="s">
        <v>1073</v>
      </c>
      <c r="D310" s="208" t="s">
        <v>1169</v>
      </c>
      <c r="E310" s="109" t="s">
        <v>1138</v>
      </c>
      <c r="F310" s="216" t="s">
        <v>257</v>
      </c>
      <c r="G310" s="112">
        <v>1209.09</v>
      </c>
      <c r="H310" s="112">
        <v>218.03</v>
      </c>
      <c r="I310" s="107" t="s">
        <v>118</v>
      </c>
      <c r="J310" s="112">
        <f t="shared" si="16"/>
        <v>991.06</v>
      </c>
      <c r="K310" s="210" t="s">
        <v>247</v>
      </c>
      <c r="L310" s="108">
        <v>2021</v>
      </c>
      <c r="M310" s="108">
        <v>3156</v>
      </c>
      <c r="N310" s="109" t="s">
        <v>1073</v>
      </c>
      <c r="O310" s="111" t="s">
        <v>241</v>
      </c>
      <c r="P310" s="109" t="s">
        <v>242</v>
      </c>
      <c r="Q310" s="109" t="s">
        <v>242</v>
      </c>
      <c r="R310" s="108">
        <v>1</v>
      </c>
      <c r="S310" s="111" t="s">
        <v>122</v>
      </c>
      <c r="T310" s="108">
        <v>1080203</v>
      </c>
      <c r="U310" s="108">
        <v>2890</v>
      </c>
      <c r="V310" s="108">
        <v>1938</v>
      </c>
      <c r="W310" s="108">
        <v>99</v>
      </c>
      <c r="X310" s="113">
        <v>2021</v>
      </c>
      <c r="Y310" s="113">
        <v>187</v>
      </c>
      <c r="Z310" s="113">
        <v>0</v>
      </c>
      <c r="AA310" s="114" t="s">
        <v>1170</v>
      </c>
      <c r="AB310" s="108">
        <v>690</v>
      </c>
      <c r="AC310" s="109" t="s">
        <v>1139</v>
      </c>
      <c r="AD310" s="211" t="s">
        <v>1171</v>
      </c>
      <c r="AE310" s="211" t="s">
        <v>1139</v>
      </c>
      <c r="AF310" s="212">
        <f t="shared" si="17"/>
        <v>-7</v>
      </c>
      <c r="AG310" s="213">
        <f t="shared" si="18"/>
        <v>991.06</v>
      </c>
      <c r="AH310" s="214">
        <f t="shared" si="19"/>
        <v>-6937.42</v>
      </c>
      <c r="AI310" s="215" t="s">
        <v>127</v>
      </c>
    </row>
    <row r="311" spans="1:35" ht="24">
      <c r="A311" s="108">
        <v>2021</v>
      </c>
      <c r="B311" s="108">
        <v>382</v>
      </c>
      <c r="C311" s="109" t="s">
        <v>1121</v>
      </c>
      <c r="D311" s="208" t="s">
        <v>1172</v>
      </c>
      <c r="E311" s="109" t="s">
        <v>1138</v>
      </c>
      <c r="F311" s="216" t="s">
        <v>255</v>
      </c>
      <c r="G311" s="112">
        <v>692.7</v>
      </c>
      <c r="H311" s="112">
        <v>124.91</v>
      </c>
      <c r="I311" s="107" t="s">
        <v>118</v>
      </c>
      <c r="J311" s="112">
        <f t="shared" si="16"/>
        <v>567.7900000000001</v>
      </c>
      <c r="K311" s="210" t="s">
        <v>247</v>
      </c>
      <c r="L311" s="108">
        <v>2021</v>
      </c>
      <c r="M311" s="108">
        <v>3155</v>
      </c>
      <c r="N311" s="109" t="s">
        <v>1073</v>
      </c>
      <c r="O311" s="111" t="s">
        <v>241</v>
      </c>
      <c r="P311" s="109" t="s">
        <v>242</v>
      </c>
      <c r="Q311" s="109" t="s">
        <v>242</v>
      </c>
      <c r="R311" s="108">
        <v>1</v>
      </c>
      <c r="S311" s="111" t="s">
        <v>122</v>
      </c>
      <c r="T311" s="108">
        <v>1010203</v>
      </c>
      <c r="U311" s="108">
        <v>140</v>
      </c>
      <c r="V311" s="108">
        <v>1050</v>
      </c>
      <c r="W311" s="108">
        <v>2</v>
      </c>
      <c r="X311" s="113">
        <v>2021</v>
      </c>
      <c r="Y311" s="113">
        <v>188</v>
      </c>
      <c r="Z311" s="113">
        <v>0</v>
      </c>
      <c r="AA311" s="114" t="s">
        <v>1170</v>
      </c>
      <c r="AB311" s="108">
        <v>689</v>
      </c>
      <c r="AC311" s="109" t="s">
        <v>1139</v>
      </c>
      <c r="AD311" s="211" t="s">
        <v>1171</v>
      </c>
      <c r="AE311" s="211" t="s">
        <v>1139</v>
      </c>
      <c r="AF311" s="212">
        <f t="shared" si="17"/>
        <v>-7</v>
      </c>
      <c r="AG311" s="213">
        <f t="shared" si="18"/>
        <v>567.7900000000001</v>
      </c>
      <c r="AH311" s="214">
        <f t="shared" si="19"/>
        <v>-3974.5300000000007</v>
      </c>
      <c r="AI311" s="215" t="s">
        <v>127</v>
      </c>
    </row>
    <row r="312" spans="1:35" ht="24">
      <c r="A312" s="108">
        <v>2021</v>
      </c>
      <c r="B312" s="108">
        <v>383</v>
      </c>
      <c r="C312" s="109" t="s">
        <v>1121</v>
      </c>
      <c r="D312" s="208" t="s">
        <v>1173</v>
      </c>
      <c r="E312" s="109" t="s">
        <v>1138</v>
      </c>
      <c r="F312" s="216" t="s">
        <v>251</v>
      </c>
      <c r="G312" s="112">
        <v>99.37</v>
      </c>
      <c r="H312" s="112">
        <v>17.92</v>
      </c>
      <c r="I312" s="107" t="s">
        <v>118</v>
      </c>
      <c r="J312" s="112">
        <f t="shared" si="16"/>
        <v>81.45</v>
      </c>
      <c r="K312" s="210" t="s">
        <v>247</v>
      </c>
      <c r="L312" s="108">
        <v>2021</v>
      </c>
      <c r="M312" s="108">
        <v>3157</v>
      </c>
      <c r="N312" s="109" t="s">
        <v>1073</v>
      </c>
      <c r="O312" s="111" t="s">
        <v>241</v>
      </c>
      <c r="P312" s="109" t="s">
        <v>242</v>
      </c>
      <c r="Q312" s="109" t="s">
        <v>242</v>
      </c>
      <c r="R312" s="108">
        <v>1</v>
      </c>
      <c r="S312" s="111" t="s">
        <v>122</v>
      </c>
      <c r="T312" s="108">
        <v>1010203</v>
      </c>
      <c r="U312" s="108">
        <v>140</v>
      </c>
      <c r="V312" s="108">
        <v>1050</v>
      </c>
      <c r="W312" s="108">
        <v>2</v>
      </c>
      <c r="X312" s="113">
        <v>2021</v>
      </c>
      <c r="Y312" s="113">
        <v>188</v>
      </c>
      <c r="Z312" s="113">
        <v>0</v>
      </c>
      <c r="AA312" s="114" t="s">
        <v>1170</v>
      </c>
      <c r="AB312" s="108">
        <v>689</v>
      </c>
      <c r="AC312" s="109" t="s">
        <v>1139</v>
      </c>
      <c r="AD312" s="211" t="s">
        <v>1171</v>
      </c>
      <c r="AE312" s="211" t="s">
        <v>1139</v>
      </c>
      <c r="AF312" s="212">
        <f t="shared" si="17"/>
        <v>-7</v>
      </c>
      <c r="AG312" s="213">
        <f t="shared" si="18"/>
        <v>81.45</v>
      </c>
      <c r="AH312" s="214">
        <f t="shared" si="19"/>
        <v>-570.15</v>
      </c>
      <c r="AI312" s="215" t="s">
        <v>127</v>
      </c>
    </row>
    <row r="313" spans="1:35" ht="24">
      <c r="A313" s="108">
        <v>2021</v>
      </c>
      <c r="B313" s="108">
        <v>385</v>
      </c>
      <c r="C313" s="109" t="s">
        <v>1102</v>
      </c>
      <c r="D313" s="208" t="s">
        <v>1174</v>
      </c>
      <c r="E313" s="109" t="s">
        <v>1073</v>
      </c>
      <c r="F313" s="216" t="s">
        <v>1175</v>
      </c>
      <c r="G313" s="112">
        <v>309.51</v>
      </c>
      <c r="H313" s="112">
        <v>0</v>
      </c>
      <c r="I313" s="107" t="s">
        <v>127</v>
      </c>
      <c r="J313" s="112">
        <f t="shared" si="16"/>
        <v>309.51</v>
      </c>
      <c r="K313" s="210" t="s">
        <v>1176</v>
      </c>
      <c r="L313" s="108">
        <v>2021</v>
      </c>
      <c r="M313" s="108">
        <v>3186</v>
      </c>
      <c r="N313" s="109" t="s">
        <v>1121</v>
      </c>
      <c r="O313" s="111" t="s">
        <v>1177</v>
      </c>
      <c r="P313" s="109" t="s">
        <v>1178</v>
      </c>
      <c r="Q313" s="109" t="s">
        <v>1179</v>
      </c>
      <c r="R313" s="108">
        <v>1</v>
      </c>
      <c r="S313" s="111" t="s">
        <v>122</v>
      </c>
      <c r="T313" s="108">
        <v>1050102</v>
      </c>
      <c r="U313" s="108">
        <v>2000</v>
      </c>
      <c r="V313" s="108">
        <v>1480</v>
      </c>
      <c r="W313" s="108">
        <v>99</v>
      </c>
      <c r="X313" s="113">
        <v>2021</v>
      </c>
      <c r="Y313" s="113">
        <v>215</v>
      </c>
      <c r="Z313" s="113">
        <v>0</v>
      </c>
      <c r="AA313" s="114" t="s">
        <v>1102</v>
      </c>
      <c r="AB313" s="108">
        <v>670</v>
      </c>
      <c r="AC313" s="109" t="s">
        <v>1084</v>
      </c>
      <c r="AD313" s="211" t="s">
        <v>1150</v>
      </c>
      <c r="AE313" s="211" t="s">
        <v>1084</v>
      </c>
      <c r="AF313" s="212">
        <f t="shared" si="17"/>
        <v>-22</v>
      </c>
      <c r="AG313" s="213">
        <f t="shared" si="18"/>
        <v>309.51</v>
      </c>
      <c r="AH313" s="214">
        <f t="shared" si="19"/>
        <v>-6809.219999999999</v>
      </c>
      <c r="AI313" s="215" t="s">
        <v>127</v>
      </c>
    </row>
    <row r="314" spans="1:35" ht="108">
      <c r="A314" s="108">
        <v>2021</v>
      </c>
      <c r="B314" s="108">
        <v>386</v>
      </c>
      <c r="C314" s="109" t="s">
        <v>1102</v>
      </c>
      <c r="D314" s="208" t="s">
        <v>1180</v>
      </c>
      <c r="E314" s="109" t="s">
        <v>1181</v>
      </c>
      <c r="F314" s="216" t="s">
        <v>1182</v>
      </c>
      <c r="G314" s="112">
        <v>2595.96</v>
      </c>
      <c r="H314" s="112">
        <v>468.12</v>
      </c>
      <c r="I314" s="107" t="s">
        <v>127</v>
      </c>
      <c r="J314" s="112">
        <f t="shared" si="16"/>
        <v>2595.96</v>
      </c>
      <c r="K314" s="210" t="s">
        <v>1183</v>
      </c>
      <c r="L314" s="108">
        <v>2021</v>
      </c>
      <c r="M314" s="108">
        <v>3208</v>
      </c>
      <c r="N314" s="109" t="s">
        <v>1102</v>
      </c>
      <c r="O314" s="111" t="s">
        <v>435</v>
      </c>
      <c r="P314" s="109" t="s">
        <v>436</v>
      </c>
      <c r="Q314" s="109" t="s">
        <v>437</v>
      </c>
      <c r="R314" s="108">
        <v>2</v>
      </c>
      <c r="S314" s="111" t="s">
        <v>150</v>
      </c>
      <c r="T314" s="108">
        <v>2110701</v>
      </c>
      <c r="U314" s="108">
        <v>10230</v>
      </c>
      <c r="V314" s="108">
        <v>3055</v>
      </c>
      <c r="W314" s="108">
        <v>99</v>
      </c>
      <c r="X314" s="113">
        <v>2021</v>
      </c>
      <c r="Y314" s="113">
        <v>223</v>
      </c>
      <c r="Z314" s="113">
        <v>0</v>
      </c>
      <c r="AA314" s="114" t="s">
        <v>1084</v>
      </c>
      <c r="AB314" s="108">
        <v>716</v>
      </c>
      <c r="AC314" s="109" t="s">
        <v>1131</v>
      </c>
      <c r="AD314" s="211" t="s">
        <v>1184</v>
      </c>
      <c r="AE314" s="211" t="s">
        <v>1150</v>
      </c>
      <c r="AF314" s="212">
        <f t="shared" si="17"/>
        <v>-4</v>
      </c>
      <c r="AG314" s="213">
        <f t="shared" si="18"/>
        <v>2595.96</v>
      </c>
      <c r="AH314" s="214">
        <f t="shared" si="19"/>
        <v>-10383.84</v>
      </c>
      <c r="AI314" s="215" t="s">
        <v>127</v>
      </c>
    </row>
    <row r="315" spans="1:35" ht="15">
      <c r="A315" s="108">
        <v>2021</v>
      </c>
      <c r="B315" s="108">
        <v>387</v>
      </c>
      <c r="C315" s="109" t="s">
        <v>1102</v>
      </c>
      <c r="D315" s="208" t="s">
        <v>1185</v>
      </c>
      <c r="E315" s="109" t="s">
        <v>1160</v>
      </c>
      <c r="F315" s="216" t="s">
        <v>1186</v>
      </c>
      <c r="G315" s="112">
        <v>344.24</v>
      </c>
      <c r="H315" s="112">
        <v>62.08</v>
      </c>
      <c r="I315" s="107" t="s">
        <v>118</v>
      </c>
      <c r="J315" s="112">
        <f t="shared" si="16"/>
        <v>282.16</v>
      </c>
      <c r="K315" s="210" t="s">
        <v>1187</v>
      </c>
      <c r="L315" s="108">
        <v>2021</v>
      </c>
      <c r="M315" s="108">
        <v>3151</v>
      </c>
      <c r="N315" s="109" t="s">
        <v>1160</v>
      </c>
      <c r="O315" s="111" t="s">
        <v>1188</v>
      </c>
      <c r="P315" s="109" t="s">
        <v>1189</v>
      </c>
      <c r="Q315" s="109" t="s">
        <v>142</v>
      </c>
      <c r="R315" s="108">
        <v>2</v>
      </c>
      <c r="S315" s="111" t="s">
        <v>150</v>
      </c>
      <c r="T315" s="108">
        <v>1010502</v>
      </c>
      <c r="U315" s="108">
        <v>460</v>
      </c>
      <c r="V315" s="108">
        <v>1075</v>
      </c>
      <c r="W315" s="108">
        <v>99</v>
      </c>
      <c r="X315" s="113">
        <v>2021</v>
      </c>
      <c r="Y315" s="113">
        <v>181</v>
      </c>
      <c r="Z315" s="113">
        <v>0</v>
      </c>
      <c r="AA315" s="114" t="s">
        <v>1102</v>
      </c>
      <c r="AB315" s="108">
        <v>676</v>
      </c>
      <c r="AC315" s="109" t="s">
        <v>1084</v>
      </c>
      <c r="AD315" s="211" t="s">
        <v>1171</v>
      </c>
      <c r="AE315" s="211" t="s">
        <v>1084</v>
      </c>
      <c r="AF315" s="212">
        <f t="shared" si="17"/>
        <v>-21</v>
      </c>
      <c r="AG315" s="213">
        <f t="shared" si="18"/>
        <v>282.16</v>
      </c>
      <c r="AH315" s="214">
        <f t="shared" si="19"/>
        <v>-5925.360000000001</v>
      </c>
      <c r="AI315" s="215" t="s">
        <v>127</v>
      </c>
    </row>
    <row r="316" spans="1:35" ht="15">
      <c r="A316" s="108">
        <v>2021</v>
      </c>
      <c r="B316" s="108">
        <v>388</v>
      </c>
      <c r="C316" s="109" t="s">
        <v>1102</v>
      </c>
      <c r="D316" s="208" t="s">
        <v>1190</v>
      </c>
      <c r="E316" s="109" t="s">
        <v>1160</v>
      </c>
      <c r="F316" s="216" t="s">
        <v>142</v>
      </c>
      <c r="G316" s="112">
        <v>91262.53</v>
      </c>
      <c r="H316" s="112">
        <v>16457.18</v>
      </c>
      <c r="I316" s="107" t="s">
        <v>118</v>
      </c>
      <c r="J316" s="112">
        <f t="shared" si="16"/>
        <v>74805.35</v>
      </c>
      <c r="K316" s="210" t="s">
        <v>1191</v>
      </c>
      <c r="L316" s="108">
        <v>2021</v>
      </c>
      <c r="M316" s="108">
        <v>3153</v>
      </c>
      <c r="N316" s="109" t="s">
        <v>1160</v>
      </c>
      <c r="O316" s="111" t="s">
        <v>1192</v>
      </c>
      <c r="P316" s="109" t="s">
        <v>1193</v>
      </c>
      <c r="Q316" s="109" t="s">
        <v>1193</v>
      </c>
      <c r="R316" s="108">
        <v>2</v>
      </c>
      <c r="S316" s="111" t="s">
        <v>150</v>
      </c>
      <c r="T316" s="108">
        <v>2010501</v>
      </c>
      <c r="U316" s="108">
        <v>6130</v>
      </c>
      <c r="V316" s="108">
        <v>3001</v>
      </c>
      <c r="W316" s="108">
        <v>99</v>
      </c>
      <c r="X316" s="113">
        <v>2021</v>
      </c>
      <c r="Y316" s="113">
        <v>177</v>
      </c>
      <c r="Z316" s="113">
        <v>0</v>
      </c>
      <c r="AA316" s="114" t="s">
        <v>1102</v>
      </c>
      <c r="AB316" s="108">
        <v>674</v>
      </c>
      <c r="AC316" s="109" t="s">
        <v>1084</v>
      </c>
      <c r="AD316" s="211" t="s">
        <v>1171</v>
      </c>
      <c r="AE316" s="211" t="s">
        <v>1084</v>
      </c>
      <c r="AF316" s="212">
        <f t="shared" si="17"/>
        <v>-21</v>
      </c>
      <c r="AG316" s="213">
        <f t="shared" si="18"/>
        <v>74805.35</v>
      </c>
      <c r="AH316" s="214">
        <f t="shared" si="19"/>
        <v>-1570912.35</v>
      </c>
      <c r="AI316" s="215" t="s">
        <v>127</v>
      </c>
    </row>
    <row r="317" spans="1:35" ht="15">
      <c r="A317" s="108">
        <v>2021</v>
      </c>
      <c r="B317" s="108">
        <v>388</v>
      </c>
      <c r="C317" s="109" t="s">
        <v>1102</v>
      </c>
      <c r="D317" s="208" t="s">
        <v>1190</v>
      </c>
      <c r="E317" s="109" t="s">
        <v>1160</v>
      </c>
      <c r="F317" s="216" t="s">
        <v>142</v>
      </c>
      <c r="G317" s="112">
        <v>10076.34</v>
      </c>
      <c r="H317" s="112">
        <v>1817.04</v>
      </c>
      <c r="I317" s="107" t="s">
        <v>118</v>
      </c>
      <c r="J317" s="112">
        <f t="shared" si="16"/>
        <v>8259.3</v>
      </c>
      <c r="K317" s="210" t="s">
        <v>1191</v>
      </c>
      <c r="L317" s="108">
        <v>2021</v>
      </c>
      <c r="M317" s="108">
        <v>3153</v>
      </c>
      <c r="N317" s="109" t="s">
        <v>1160</v>
      </c>
      <c r="O317" s="111" t="s">
        <v>1192</v>
      </c>
      <c r="P317" s="109" t="s">
        <v>1193</v>
      </c>
      <c r="Q317" s="109" t="s">
        <v>1193</v>
      </c>
      <c r="R317" s="108">
        <v>2</v>
      </c>
      <c r="S317" s="111" t="s">
        <v>150</v>
      </c>
      <c r="T317" s="108">
        <v>2080101</v>
      </c>
      <c r="U317" s="108">
        <v>8230</v>
      </c>
      <c r="V317" s="108">
        <v>3472</v>
      </c>
      <c r="W317" s="108">
        <v>99</v>
      </c>
      <c r="X317" s="113">
        <v>2021</v>
      </c>
      <c r="Y317" s="113">
        <v>222</v>
      </c>
      <c r="Z317" s="113">
        <v>0</v>
      </c>
      <c r="AA317" s="114" t="s">
        <v>1102</v>
      </c>
      <c r="AB317" s="108">
        <v>675</v>
      </c>
      <c r="AC317" s="109" t="s">
        <v>1084</v>
      </c>
      <c r="AD317" s="211" t="s">
        <v>1171</v>
      </c>
      <c r="AE317" s="211" t="s">
        <v>1084</v>
      </c>
      <c r="AF317" s="212">
        <f t="shared" si="17"/>
        <v>-21</v>
      </c>
      <c r="AG317" s="213">
        <f t="shared" si="18"/>
        <v>8259.3</v>
      </c>
      <c r="AH317" s="214">
        <f t="shared" si="19"/>
        <v>-173445.3</v>
      </c>
      <c r="AI317" s="215" t="s">
        <v>127</v>
      </c>
    </row>
    <row r="318" spans="1:35" ht="60">
      <c r="A318" s="108">
        <v>2021</v>
      </c>
      <c r="B318" s="108">
        <v>389</v>
      </c>
      <c r="C318" s="109" t="s">
        <v>1140</v>
      </c>
      <c r="D318" s="208" t="s">
        <v>1194</v>
      </c>
      <c r="E318" s="109" t="s">
        <v>1195</v>
      </c>
      <c r="F318" s="216" t="s">
        <v>1196</v>
      </c>
      <c r="G318" s="112">
        <v>7.84</v>
      </c>
      <c r="H318" s="112">
        <v>0.71</v>
      </c>
      <c r="I318" s="107" t="s">
        <v>118</v>
      </c>
      <c r="J318" s="112">
        <f t="shared" si="16"/>
        <v>7.13</v>
      </c>
      <c r="K318" s="210" t="s">
        <v>380</v>
      </c>
      <c r="L318" s="108">
        <v>2021</v>
      </c>
      <c r="M318" s="108">
        <v>3132</v>
      </c>
      <c r="N318" s="109" t="s">
        <v>1195</v>
      </c>
      <c r="O318" s="111" t="s">
        <v>196</v>
      </c>
      <c r="P318" s="109" t="s">
        <v>197</v>
      </c>
      <c r="Q318" s="109" t="s">
        <v>197</v>
      </c>
      <c r="R318" s="108">
        <v>1</v>
      </c>
      <c r="S318" s="111" t="s">
        <v>122</v>
      </c>
      <c r="T318" s="108">
        <v>1010203</v>
      </c>
      <c r="U318" s="108">
        <v>140</v>
      </c>
      <c r="V318" s="108">
        <v>1050</v>
      </c>
      <c r="W318" s="108">
        <v>10</v>
      </c>
      <c r="X318" s="113">
        <v>2021</v>
      </c>
      <c r="Y318" s="113">
        <v>34</v>
      </c>
      <c r="Z318" s="113">
        <v>0</v>
      </c>
      <c r="AA318" s="114" t="s">
        <v>1140</v>
      </c>
      <c r="AB318" s="108">
        <v>671</v>
      </c>
      <c r="AC318" s="109" t="s">
        <v>1084</v>
      </c>
      <c r="AD318" s="211" t="s">
        <v>1197</v>
      </c>
      <c r="AE318" s="211" t="s">
        <v>1084</v>
      </c>
      <c r="AF318" s="212">
        <f t="shared" si="17"/>
        <v>-17</v>
      </c>
      <c r="AG318" s="213">
        <f t="shared" si="18"/>
        <v>7.13</v>
      </c>
      <c r="AH318" s="214">
        <f t="shared" si="19"/>
        <v>-121.21</v>
      </c>
      <c r="AI318" s="215" t="s">
        <v>127</v>
      </c>
    </row>
    <row r="319" spans="1:35" ht="192">
      <c r="A319" s="108">
        <v>2021</v>
      </c>
      <c r="B319" s="108">
        <v>390</v>
      </c>
      <c r="C319" s="109" t="s">
        <v>1198</v>
      </c>
      <c r="D319" s="208" t="s">
        <v>186</v>
      </c>
      <c r="E319" s="109" t="s">
        <v>1198</v>
      </c>
      <c r="F319" s="216" t="s">
        <v>1199</v>
      </c>
      <c r="G319" s="112">
        <v>4240</v>
      </c>
      <c r="H319" s="112">
        <v>764.59</v>
      </c>
      <c r="I319" s="107" t="s">
        <v>127</v>
      </c>
      <c r="J319" s="112">
        <f t="shared" si="16"/>
        <v>4240</v>
      </c>
      <c r="K319" s="210" t="s">
        <v>632</v>
      </c>
      <c r="L319" s="108">
        <v>2021</v>
      </c>
      <c r="M319" s="108">
        <v>3277</v>
      </c>
      <c r="N319" s="109" t="s">
        <v>1198</v>
      </c>
      <c r="O319" s="111" t="s">
        <v>633</v>
      </c>
      <c r="P319" s="109" t="s">
        <v>634</v>
      </c>
      <c r="Q319" s="109" t="s">
        <v>635</v>
      </c>
      <c r="R319" s="108">
        <v>3</v>
      </c>
      <c r="S319" s="111" t="s">
        <v>290</v>
      </c>
      <c r="T319" s="108">
        <v>1070103</v>
      </c>
      <c r="U319" s="108">
        <v>2560</v>
      </c>
      <c r="V319" s="108">
        <v>1225</v>
      </c>
      <c r="W319" s="108">
        <v>99</v>
      </c>
      <c r="X319" s="113">
        <v>2021</v>
      </c>
      <c r="Y319" s="113">
        <v>87</v>
      </c>
      <c r="Z319" s="113">
        <v>0</v>
      </c>
      <c r="AA319" s="114" t="s">
        <v>1198</v>
      </c>
      <c r="AB319" s="108">
        <v>672</v>
      </c>
      <c r="AC319" s="109" t="s">
        <v>1084</v>
      </c>
      <c r="AD319" s="211" t="s">
        <v>1200</v>
      </c>
      <c r="AE319" s="211" t="s">
        <v>1084</v>
      </c>
      <c r="AF319" s="212">
        <f t="shared" si="17"/>
        <v>-29</v>
      </c>
      <c r="AG319" s="213">
        <f t="shared" si="18"/>
        <v>4240</v>
      </c>
      <c r="AH319" s="214">
        <f t="shared" si="19"/>
        <v>-122960</v>
      </c>
      <c r="AI319" s="215" t="s">
        <v>127</v>
      </c>
    </row>
    <row r="320" spans="1:35" ht="192">
      <c r="A320" s="108">
        <v>2021</v>
      </c>
      <c r="B320" s="108">
        <v>390</v>
      </c>
      <c r="C320" s="109" t="s">
        <v>1198</v>
      </c>
      <c r="D320" s="208" t="s">
        <v>186</v>
      </c>
      <c r="E320" s="109" t="s">
        <v>1198</v>
      </c>
      <c r="F320" s="216" t="s">
        <v>1199</v>
      </c>
      <c r="G320" s="112">
        <v>3000.7</v>
      </c>
      <c r="H320" s="112">
        <v>541.11</v>
      </c>
      <c r="I320" s="107" t="s">
        <v>127</v>
      </c>
      <c r="J320" s="112">
        <f t="shared" si="16"/>
        <v>3000.7</v>
      </c>
      <c r="K320" s="210" t="s">
        <v>632</v>
      </c>
      <c r="L320" s="108">
        <v>2021</v>
      </c>
      <c r="M320" s="108">
        <v>3277</v>
      </c>
      <c r="N320" s="109" t="s">
        <v>1198</v>
      </c>
      <c r="O320" s="111" t="s">
        <v>633</v>
      </c>
      <c r="P320" s="109" t="s">
        <v>634</v>
      </c>
      <c r="Q320" s="109" t="s">
        <v>635</v>
      </c>
      <c r="R320" s="108">
        <v>3</v>
      </c>
      <c r="S320" s="111" t="s">
        <v>290</v>
      </c>
      <c r="T320" s="108">
        <v>1070205</v>
      </c>
      <c r="U320" s="108">
        <v>2690</v>
      </c>
      <c r="V320" s="108">
        <v>1240</v>
      </c>
      <c r="W320" s="108">
        <v>99</v>
      </c>
      <c r="X320" s="113">
        <v>2021</v>
      </c>
      <c r="Y320" s="113">
        <v>88</v>
      </c>
      <c r="Z320" s="113">
        <v>0</v>
      </c>
      <c r="AA320" s="114" t="s">
        <v>1198</v>
      </c>
      <c r="AB320" s="108">
        <v>673</v>
      </c>
      <c r="AC320" s="109" t="s">
        <v>1084</v>
      </c>
      <c r="AD320" s="211" t="s">
        <v>1200</v>
      </c>
      <c r="AE320" s="211" t="s">
        <v>1084</v>
      </c>
      <c r="AF320" s="212">
        <f t="shared" si="17"/>
        <v>-29</v>
      </c>
      <c r="AG320" s="213">
        <f t="shared" si="18"/>
        <v>3000.7</v>
      </c>
      <c r="AH320" s="214">
        <f t="shared" si="19"/>
        <v>-87020.29999999999</v>
      </c>
      <c r="AI320" s="215" t="s">
        <v>127</v>
      </c>
    </row>
    <row r="321" spans="1:35" ht="192">
      <c r="A321" s="108">
        <v>2021</v>
      </c>
      <c r="B321" s="108">
        <v>391</v>
      </c>
      <c r="C321" s="109" t="s">
        <v>1084</v>
      </c>
      <c r="D321" s="208" t="s">
        <v>1201</v>
      </c>
      <c r="E321" s="109" t="s">
        <v>1198</v>
      </c>
      <c r="F321" s="216" t="s">
        <v>1202</v>
      </c>
      <c r="G321" s="112">
        <v>7564</v>
      </c>
      <c r="H321" s="112">
        <v>1364</v>
      </c>
      <c r="I321" s="107" t="s">
        <v>118</v>
      </c>
      <c r="J321" s="112">
        <f t="shared" si="16"/>
        <v>6200</v>
      </c>
      <c r="K321" s="210" t="s">
        <v>1203</v>
      </c>
      <c r="L321" s="108">
        <v>2021</v>
      </c>
      <c r="M321" s="108">
        <v>3279</v>
      </c>
      <c r="N321" s="109" t="s">
        <v>1084</v>
      </c>
      <c r="O321" s="111" t="s">
        <v>1204</v>
      </c>
      <c r="P321" s="109" t="s">
        <v>1205</v>
      </c>
      <c r="Q321" s="109" t="s">
        <v>142</v>
      </c>
      <c r="R321" s="108">
        <v>2</v>
      </c>
      <c r="S321" s="111" t="s">
        <v>150</v>
      </c>
      <c r="T321" s="108">
        <v>2010501</v>
      </c>
      <c r="U321" s="108">
        <v>6130</v>
      </c>
      <c r="V321" s="108">
        <v>3001</v>
      </c>
      <c r="W321" s="108">
        <v>99</v>
      </c>
      <c r="X321" s="113">
        <v>2021</v>
      </c>
      <c r="Y321" s="113">
        <v>204</v>
      </c>
      <c r="Z321" s="113">
        <v>0</v>
      </c>
      <c r="AA321" s="114" t="s">
        <v>1084</v>
      </c>
      <c r="AB321" s="108">
        <v>677</v>
      </c>
      <c r="AC321" s="109" t="s">
        <v>1084</v>
      </c>
      <c r="AD321" s="211" t="s">
        <v>1200</v>
      </c>
      <c r="AE321" s="211" t="s">
        <v>1084</v>
      </c>
      <c r="AF321" s="212">
        <f t="shared" si="17"/>
        <v>-29</v>
      </c>
      <c r="AG321" s="213">
        <f t="shared" si="18"/>
        <v>6200</v>
      </c>
      <c r="AH321" s="214">
        <f t="shared" si="19"/>
        <v>-179800</v>
      </c>
      <c r="AI321" s="215" t="s">
        <v>127</v>
      </c>
    </row>
    <row r="322" spans="1:35" ht="15">
      <c r="A322" s="108">
        <v>2021</v>
      </c>
      <c r="B322" s="108">
        <v>392</v>
      </c>
      <c r="C322" s="109" t="s">
        <v>1084</v>
      </c>
      <c r="D322" s="208" t="s">
        <v>1206</v>
      </c>
      <c r="E322" s="109" t="s">
        <v>1198</v>
      </c>
      <c r="F322" s="216" t="s">
        <v>1207</v>
      </c>
      <c r="G322" s="112">
        <v>7671.66</v>
      </c>
      <c r="H322" s="112">
        <v>697.42</v>
      </c>
      <c r="I322" s="107" t="s">
        <v>118</v>
      </c>
      <c r="J322" s="112">
        <f t="shared" si="16"/>
        <v>6974.24</v>
      </c>
      <c r="K322" s="210" t="s">
        <v>1208</v>
      </c>
      <c r="L322" s="108">
        <v>2021</v>
      </c>
      <c r="M322" s="108">
        <v>3280</v>
      </c>
      <c r="N322" s="109" t="s">
        <v>1084</v>
      </c>
      <c r="O322" s="111" t="s">
        <v>1204</v>
      </c>
      <c r="P322" s="109" t="s">
        <v>1205</v>
      </c>
      <c r="Q322" s="109" t="s">
        <v>142</v>
      </c>
      <c r="R322" s="108">
        <v>2</v>
      </c>
      <c r="S322" s="111" t="s">
        <v>150</v>
      </c>
      <c r="T322" s="108">
        <v>2080101</v>
      </c>
      <c r="U322" s="108">
        <v>8230</v>
      </c>
      <c r="V322" s="108">
        <v>3472</v>
      </c>
      <c r="W322" s="108">
        <v>99</v>
      </c>
      <c r="X322" s="113">
        <v>2021</v>
      </c>
      <c r="Y322" s="113">
        <v>219</v>
      </c>
      <c r="Z322" s="113">
        <v>0</v>
      </c>
      <c r="AA322" s="114" t="s">
        <v>1084</v>
      </c>
      <c r="AB322" s="108">
        <v>678</v>
      </c>
      <c r="AC322" s="109" t="s">
        <v>1084</v>
      </c>
      <c r="AD322" s="211" t="s">
        <v>1200</v>
      </c>
      <c r="AE322" s="211" t="s">
        <v>1084</v>
      </c>
      <c r="AF322" s="212">
        <f t="shared" si="17"/>
        <v>-29</v>
      </c>
      <c r="AG322" s="213">
        <f t="shared" si="18"/>
        <v>6974.24</v>
      </c>
      <c r="AH322" s="214">
        <f t="shared" si="19"/>
        <v>-202252.96</v>
      </c>
      <c r="AI322" s="215" t="s">
        <v>127</v>
      </c>
    </row>
    <row r="323" spans="1:35" ht="24">
      <c r="A323" s="108">
        <v>2021</v>
      </c>
      <c r="B323" s="108">
        <v>395</v>
      </c>
      <c r="C323" s="109" t="s">
        <v>1089</v>
      </c>
      <c r="D323" s="208" t="s">
        <v>258</v>
      </c>
      <c r="E323" s="109" t="s">
        <v>1209</v>
      </c>
      <c r="F323" s="216" t="s">
        <v>1210</v>
      </c>
      <c r="G323" s="112">
        <v>800</v>
      </c>
      <c r="H323" s="112">
        <v>0</v>
      </c>
      <c r="I323" s="107" t="s">
        <v>127</v>
      </c>
      <c r="J323" s="112">
        <f t="shared" si="16"/>
        <v>800</v>
      </c>
      <c r="K323" s="210" t="s">
        <v>1211</v>
      </c>
      <c r="L323" s="108">
        <v>2021</v>
      </c>
      <c r="M323" s="108">
        <v>3333</v>
      </c>
      <c r="N323" s="109" t="s">
        <v>1209</v>
      </c>
      <c r="O323" s="111" t="s">
        <v>1212</v>
      </c>
      <c r="P323" s="109" t="s">
        <v>1213</v>
      </c>
      <c r="Q323" s="109" t="s">
        <v>1214</v>
      </c>
      <c r="R323" s="108">
        <v>3</v>
      </c>
      <c r="S323" s="111" t="s">
        <v>290</v>
      </c>
      <c r="T323" s="108">
        <v>1070102</v>
      </c>
      <c r="U323" s="108">
        <v>2550</v>
      </c>
      <c r="V323" s="108">
        <v>2078</v>
      </c>
      <c r="W323" s="108">
        <v>99</v>
      </c>
      <c r="X323" s="113">
        <v>2021</v>
      </c>
      <c r="Y323" s="113">
        <v>229</v>
      </c>
      <c r="Z323" s="113">
        <v>0</v>
      </c>
      <c r="AA323" s="114" t="s">
        <v>1132</v>
      </c>
      <c r="AB323" s="108">
        <v>699</v>
      </c>
      <c r="AC323" s="109" t="s">
        <v>1130</v>
      </c>
      <c r="AD323" s="211" t="s">
        <v>1215</v>
      </c>
      <c r="AE323" s="211" t="s">
        <v>1131</v>
      </c>
      <c r="AF323" s="212">
        <f t="shared" si="17"/>
        <v>-15</v>
      </c>
      <c r="AG323" s="213">
        <f t="shared" si="18"/>
        <v>800</v>
      </c>
      <c r="AH323" s="214">
        <f t="shared" si="19"/>
        <v>-12000</v>
      </c>
      <c r="AI323" s="215" t="s">
        <v>127</v>
      </c>
    </row>
    <row r="324" spans="1:35" ht="60">
      <c r="A324" s="108">
        <v>2021</v>
      </c>
      <c r="B324" s="108">
        <v>396</v>
      </c>
      <c r="C324" s="109" t="s">
        <v>1089</v>
      </c>
      <c r="D324" s="208" t="s">
        <v>1216</v>
      </c>
      <c r="E324" s="109" t="s">
        <v>1217</v>
      </c>
      <c r="F324" s="216" t="s">
        <v>1218</v>
      </c>
      <c r="G324" s="112">
        <v>25.1</v>
      </c>
      <c r="H324" s="112">
        <v>2.28</v>
      </c>
      <c r="I324" s="107" t="s">
        <v>118</v>
      </c>
      <c r="J324" s="112">
        <f t="shared" si="16"/>
        <v>22.82</v>
      </c>
      <c r="K324" s="210" t="s">
        <v>380</v>
      </c>
      <c r="L324" s="108">
        <v>2021</v>
      </c>
      <c r="M324" s="108">
        <v>3321</v>
      </c>
      <c r="N324" s="109" t="s">
        <v>1209</v>
      </c>
      <c r="O324" s="111" t="s">
        <v>196</v>
      </c>
      <c r="P324" s="109" t="s">
        <v>197</v>
      </c>
      <c r="Q324" s="109" t="s">
        <v>197</v>
      </c>
      <c r="R324" s="108">
        <v>1</v>
      </c>
      <c r="S324" s="111" t="s">
        <v>122</v>
      </c>
      <c r="T324" s="108">
        <v>1010203</v>
      </c>
      <c r="U324" s="108">
        <v>140</v>
      </c>
      <c r="V324" s="108">
        <v>1050</v>
      </c>
      <c r="W324" s="108">
        <v>10</v>
      </c>
      <c r="X324" s="113">
        <v>2021</v>
      </c>
      <c r="Y324" s="113">
        <v>34</v>
      </c>
      <c r="Z324" s="113">
        <v>0</v>
      </c>
      <c r="AA324" s="114" t="s">
        <v>1089</v>
      </c>
      <c r="AB324" s="108">
        <v>683</v>
      </c>
      <c r="AC324" s="109" t="s">
        <v>1170</v>
      </c>
      <c r="AD324" s="211" t="s">
        <v>1219</v>
      </c>
      <c r="AE324" s="211" t="s">
        <v>1105</v>
      </c>
      <c r="AF324" s="212">
        <f t="shared" si="17"/>
        <v>-23</v>
      </c>
      <c r="AG324" s="213">
        <f t="shared" si="18"/>
        <v>22.82</v>
      </c>
      <c r="AH324" s="214">
        <f t="shared" si="19"/>
        <v>-524.86</v>
      </c>
      <c r="AI324" s="215" t="s">
        <v>127</v>
      </c>
    </row>
    <row r="325" spans="1:35" ht="60">
      <c r="A325" s="108">
        <v>2021</v>
      </c>
      <c r="B325" s="108">
        <v>397</v>
      </c>
      <c r="C325" s="109" t="s">
        <v>1089</v>
      </c>
      <c r="D325" s="208" t="s">
        <v>1220</v>
      </c>
      <c r="E325" s="109" t="s">
        <v>1217</v>
      </c>
      <c r="F325" s="216" t="s">
        <v>1221</v>
      </c>
      <c r="G325" s="112">
        <v>20.13</v>
      </c>
      <c r="H325" s="112">
        <v>1.83</v>
      </c>
      <c r="I325" s="107" t="s">
        <v>118</v>
      </c>
      <c r="J325" s="112">
        <f t="shared" si="16"/>
        <v>18.299999999999997</v>
      </c>
      <c r="K325" s="210" t="s">
        <v>380</v>
      </c>
      <c r="L325" s="108">
        <v>2021</v>
      </c>
      <c r="M325" s="108">
        <v>3318</v>
      </c>
      <c r="N325" s="109" t="s">
        <v>1209</v>
      </c>
      <c r="O325" s="111" t="s">
        <v>196</v>
      </c>
      <c r="P325" s="109" t="s">
        <v>197</v>
      </c>
      <c r="Q325" s="109" t="s">
        <v>197</v>
      </c>
      <c r="R325" s="108">
        <v>1</v>
      </c>
      <c r="S325" s="111" t="s">
        <v>122</v>
      </c>
      <c r="T325" s="108">
        <v>1010203</v>
      </c>
      <c r="U325" s="108">
        <v>140</v>
      </c>
      <c r="V325" s="108">
        <v>1050</v>
      </c>
      <c r="W325" s="108">
        <v>10</v>
      </c>
      <c r="X325" s="113">
        <v>2021</v>
      </c>
      <c r="Y325" s="113">
        <v>34</v>
      </c>
      <c r="Z325" s="113">
        <v>0</v>
      </c>
      <c r="AA325" s="114" t="s">
        <v>1089</v>
      </c>
      <c r="AB325" s="108">
        <v>683</v>
      </c>
      <c r="AC325" s="109" t="s">
        <v>1170</v>
      </c>
      <c r="AD325" s="211" t="s">
        <v>1219</v>
      </c>
      <c r="AE325" s="211" t="s">
        <v>1105</v>
      </c>
      <c r="AF325" s="212">
        <f t="shared" si="17"/>
        <v>-23</v>
      </c>
      <c r="AG325" s="213">
        <f t="shared" si="18"/>
        <v>18.299999999999997</v>
      </c>
      <c r="AH325" s="214">
        <f t="shared" si="19"/>
        <v>-420.8999999999999</v>
      </c>
      <c r="AI325" s="215" t="s">
        <v>127</v>
      </c>
    </row>
    <row r="326" spans="1:35" ht="60">
      <c r="A326" s="108">
        <v>2021</v>
      </c>
      <c r="B326" s="108">
        <v>398</v>
      </c>
      <c r="C326" s="109" t="s">
        <v>1089</v>
      </c>
      <c r="D326" s="208" t="s">
        <v>1222</v>
      </c>
      <c r="E326" s="109" t="s">
        <v>1217</v>
      </c>
      <c r="F326" s="216" t="s">
        <v>1223</v>
      </c>
      <c r="G326" s="112">
        <v>4.54</v>
      </c>
      <c r="H326" s="112">
        <v>0.41</v>
      </c>
      <c r="I326" s="107" t="s">
        <v>118</v>
      </c>
      <c r="J326" s="112">
        <f t="shared" si="16"/>
        <v>4.13</v>
      </c>
      <c r="K326" s="210" t="s">
        <v>380</v>
      </c>
      <c r="L326" s="108">
        <v>2021</v>
      </c>
      <c r="M326" s="108">
        <v>3319</v>
      </c>
      <c r="N326" s="109" t="s">
        <v>1209</v>
      </c>
      <c r="O326" s="111" t="s">
        <v>196</v>
      </c>
      <c r="P326" s="109" t="s">
        <v>197</v>
      </c>
      <c r="Q326" s="109" t="s">
        <v>197</v>
      </c>
      <c r="R326" s="108">
        <v>1</v>
      </c>
      <c r="S326" s="111" t="s">
        <v>122</v>
      </c>
      <c r="T326" s="108">
        <v>1010203</v>
      </c>
      <c r="U326" s="108">
        <v>140</v>
      </c>
      <c r="V326" s="108">
        <v>1050</v>
      </c>
      <c r="W326" s="108">
        <v>10</v>
      </c>
      <c r="X326" s="113">
        <v>2021</v>
      </c>
      <c r="Y326" s="113">
        <v>34</v>
      </c>
      <c r="Z326" s="113">
        <v>0</v>
      </c>
      <c r="AA326" s="114" t="s">
        <v>1089</v>
      </c>
      <c r="AB326" s="108">
        <v>683</v>
      </c>
      <c r="AC326" s="109" t="s">
        <v>1170</v>
      </c>
      <c r="AD326" s="211" t="s">
        <v>1219</v>
      </c>
      <c r="AE326" s="211" t="s">
        <v>1105</v>
      </c>
      <c r="AF326" s="212">
        <f t="shared" si="17"/>
        <v>-23</v>
      </c>
      <c r="AG326" s="213">
        <f t="shared" si="18"/>
        <v>4.13</v>
      </c>
      <c r="AH326" s="214">
        <f t="shared" si="19"/>
        <v>-94.99</v>
      </c>
      <c r="AI326" s="215" t="s">
        <v>127</v>
      </c>
    </row>
    <row r="327" spans="1:35" ht="60">
      <c r="A327" s="108">
        <v>2021</v>
      </c>
      <c r="B327" s="108">
        <v>399</v>
      </c>
      <c r="C327" s="109" t="s">
        <v>1089</v>
      </c>
      <c r="D327" s="208" t="s">
        <v>1224</v>
      </c>
      <c r="E327" s="109" t="s">
        <v>1217</v>
      </c>
      <c r="F327" s="216" t="s">
        <v>1225</v>
      </c>
      <c r="G327" s="112">
        <v>3.6</v>
      </c>
      <c r="H327" s="112">
        <v>0.33</v>
      </c>
      <c r="I327" s="107" t="s">
        <v>118</v>
      </c>
      <c r="J327" s="112">
        <f t="shared" si="16"/>
        <v>3.27</v>
      </c>
      <c r="K327" s="210" t="s">
        <v>380</v>
      </c>
      <c r="L327" s="108">
        <v>2021</v>
      </c>
      <c r="M327" s="108">
        <v>3320</v>
      </c>
      <c r="N327" s="109" t="s">
        <v>1209</v>
      </c>
      <c r="O327" s="111" t="s">
        <v>196</v>
      </c>
      <c r="P327" s="109" t="s">
        <v>197</v>
      </c>
      <c r="Q327" s="109" t="s">
        <v>197</v>
      </c>
      <c r="R327" s="108">
        <v>1</v>
      </c>
      <c r="S327" s="111" t="s">
        <v>122</v>
      </c>
      <c r="T327" s="108">
        <v>1010203</v>
      </c>
      <c r="U327" s="108">
        <v>140</v>
      </c>
      <c r="V327" s="108">
        <v>1050</v>
      </c>
      <c r="W327" s="108">
        <v>10</v>
      </c>
      <c r="X327" s="113">
        <v>2021</v>
      </c>
      <c r="Y327" s="113">
        <v>34</v>
      </c>
      <c r="Z327" s="113">
        <v>0</v>
      </c>
      <c r="AA327" s="114" t="s">
        <v>1089</v>
      </c>
      <c r="AB327" s="108">
        <v>683</v>
      </c>
      <c r="AC327" s="109" t="s">
        <v>1170</v>
      </c>
      <c r="AD327" s="211" t="s">
        <v>1219</v>
      </c>
      <c r="AE327" s="211" t="s">
        <v>1105</v>
      </c>
      <c r="AF327" s="212">
        <f t="shared" si="17"/>
        <v>-23</v>
      </c>
      <c r="AG327" s="213">
        <f t="shared" si="18"/>
        <v>3.27</v>
      </c>
      <c r="AH327" s="214">
        <f t="shared" si="19"/>
        <v>-75.21</v>
      </c>
      <c r="AI327" s="215" t="s">
        <v>127</v>
      </c>
    </row>
    <row r="328" spans="1:35" ht="24">
      <c r="A328" s="108">
        <v>2021</v>
      </c>
      <c r="B328" s="108">
        <v>400</v>
      </c>
      <c r="C328" s="109" t="s">
        <v>1089</v>
      </c>
      <c r="D328" s="208" t="s">
        <v>1226</v>
      </c>
      <c r="E328" s="109" t="s">
        <v>1140</v>
      </c>
      <c r="F328" s="216" t="s">
        <v>1227</v>
      </c>
      <c r="G328" s="112">
        <v>317.2</v>
      </c>
      <c r="H328" s="112">
        <v>57.2</v>
      </c>
      <c r="I328" s="107" t="s">
        <v>127</v>
      </c>
      <c r="J328" s="112">
        <f>IF(I328="SI",G328-H328,G328)</f>
        <v>317.2</v>
      </c>
      <c r="K328" s="210" t="s">
        <v>803</v>
      </c>
      <c r="L328" s="108">
        <v>2021</v>
      </c>
      <c r="M328" s="108">
        <v>3262</v>
      </c>
      <c r="N328" s="109" t="s">
        <v>1198</v>
      </c>
      <c r="O328" s="111" t="s">
        <v>804</v>
      </c>
      <c r="P328" s="109" t="s">
        <v>805</v>
      </c>
      <c r="Q328" s="109" t="s">
        <v>142</v>
      </c>
      <c r="R328" s="108">
        <v>1</v>
      </c>
      <c r="S328" s="111" t="s">
        <v>122</v>
      </c>
      <c r="T328" s="108">
        <v>1010203</v>
      </c>
      <c r="U328" s="108">
        <v>140</v>
      </c>
      <c r="V328" s="108">
        <v>1050</v>
      </c>
      <c r="W328" s="108">
        <v>9</v>
      </c>
      <c r="X328" s="113">
        <v>2021</v>
      </c>
      <c r="Y328" s="113">
        <v>101</v>
      </c>
      <c r="Z328" s="113">
        <v>0</v>
      </c>
      <c r="AA328" s="114" t="s">
        <v>1105</v>
      </c>
      <c r="AB328" s="108">
        <v>711</v>
      </c>
      <c r="AC328" s="109" t="s">
        <v>1131</v>
      </c>
      <c r="AD328" s="211" t="s">
        <v>1228</v>
      </c>
      <c r="AE328" s="211" t="s">
        <v>1150</v>
      </c>
      <c r="AF328" s="212">
        <f>AE328-AD328</f>
        <v>-6</v>
      </c>
      <c r="AG328" s="213">
        <f aca="true" t="shared" si="20" ref="AG328:AG346">IF(AI328="SI",0,J328)</f>
        <v>317.2</v>
      </c>
      <c r="AH328" s="214">
        <f>AG328*AF328</f>
        <v>-1903.1999999999998</v>
      </c>
      <c r="AI328" s="215" t="s">
        <v>127</v>
      </c>
    </row>
    <row r="329" spans="1:35" ht="120">
      <c r="A329" s="108">
        <v>2021</v>
      </c>
      <c r="B329" s="108">
        <v>405</v>
      </c>
      <c r="C329" s="109" t="s">
        <v>1170</v>
      </c>
      <c r="D329" s="208" t="s">
        <v>226</v>
      </c>
      <c r="E329" s="109" t="s">
        <v>1217</v>
      </c>
      <c r="F329" s="216" t="s">
        <v>1229</v>
      </c>
      <c r="G329" s="112">
        <v>19032.01</v>
      </c>
      <c r="H329" s="112">
        <v>3432</v>
      </c>
      <c r="I329" s="107" t="s">
        <v>127</v>
      </c>
      <c r="J329" s="112">
        <f>IF(I329="SI",G329-H329,G329)</f>
        <v>19032.01</v>
      </c>
      <c r="K329" s="210" t="s">
        <v>1230</v>
      </c>
      <c r="L329" s="108">
        <v>2021</v>
      </c>
      <c r="M329" s="108">
        <v>3322</v>
      </c>
      <c r="N329" s="109" t="s">
        <v>1209</v>
      </c>
      <c r="O329" s="111" t="s">
        <v>1231</v>
      </c>
      <c r="P329" s="109" t="s">
        <v>1232</v>
      </c>
      <c r="Q329" s="109" t="s">
        <v>1233</v>
      </c>
      <c r="R329" s="108">
        <v>2</v>
      </c>
      <c r="S329" s="111" t="s">
        <v>150</v>
      </c>
      <c r="T329" s="108">
        <v>2080101</v>
      </c>
      <c r="U329" s="108">
        <v>8230</v>
      </c>
      <c r="V329" s="108">
        <v>3476</v>
      </c>
      <c r="W329" s="108">
        <v>99</v>
      </c>
      <c r="X329" s="113">
        <v>2021</v>
      </c>
      <c r="Y329" s="113">
        <v>227</v>
      </c>
      <c r="Z329" s="113">
        <v>0</v>
      </c>
      <c r="AA329" s="114" t="s">
        <v>1170</v>
      </c>
      <c r="AB329" s="108">
        <v>715</v>
      </c>
      <c r="AC329" s="109" t="s">
        <v>1131</v>
      </c>
      <c r="AD329" s="211" t="s">
        <v>1219</v>
      </c>
      <c r="AE329" s="211" t="s">
        <v>1150</v>
      </c>
      <c r="AF329" s="212">
        <f>AE329-AD329</f>
        <v>-9</v>
      </c>
      <c r="AG329" s="213">
        <f t="shared" si="20"/>
        <v>19032.01</v>
      </c>
      <c r="AH329" s="214">
        <f>AG329*AF329</f>
        <v>-171288.09</v>
      </c>
      <c r="AI329" s="215" t="s">
        <v>127</v>
      </c>
    </row>
    <row r="330" spans="1:35" ht="48">
      <c r="A330" s="108">
        <v>2021</v>
      </c>
      <c r="B330" s="108">
        <v>406</v>
      </c>
      <c r="C330" s="109" t="s">
        <v>1170</v>
      </c>
      <c r="D330" s="208" t="s">
        <v>1234</v>
      </c>
      <c r="E330" s="109" t="s">
        <v>1093</v>
      </c>
      <c r="F330" s="216" t="s">
        <v>1235</v>
      </c>
      <c r="G330" s="112">
        <v>202.13</v>
      </c>
      <c r="H330" s="112">
        <v>9.63</v>
      </c>
      <c r="I330" s="107" t="s">
        <v>118</v>
      </c>
      <c r="J330" s="112">
        <f>IF(I330="SI",G330-H330,G330)</f>
        <v>192.5</v>
      </c>
      <c r="K330" s="210" t="s">
        <v>1236</v>
      </c>
      <c r="L330" s="108">
        <v>2021</v>
      </c>
      <c r="M330" s="108">
        <v>3368</v>
      </c>
      <c r="N330" s="109" t="s">
        <v>1170</v>
      </c>
      <c r="O330" s="111" t="s">
        <v>1237</v>
      </c>
      <c r="P330" s="109" t="s">
        <v>1238</v>
      </c>
      <c r="Q330" s="109" t="s">
        <v>1238</v>
      </c>
      <c r="R330" s="108">
        <v>2</v>
      </c>
      <c r="S330" s="111" t="s">
        <v>150</v>
      </c>
      <c r="T330" s="108">
        <v>1010502</v>
      </c>
      <c r="U330" s="108">
        <v>460</v>
      </c>
      <c r="V330" s="108">
        <v>1075</v>
      </c>
      <c r="W330" s="108">
        <v>99</v>
      </c>
      <c r="X330" s="113">
        <v>2021</v>
      </c>
      <c r="Y330" s="113">
        <v>231</v>
      </c>
      <c r="Z330" s="113">
        <v>0</v>
      </c>
      <c r="AA330" s="114" t="s">
        <v>1131</v>
      </c>
      <c r="AB330" s="108">
        <v>731</v>
      </c>
      <c r="AC330" s="109" t="s">
        <v>1150</v>
      </c>
      <c r="AD330" s="211" t="s">
        <v>1239</v>
      </c>
      <c r="AE330" s="211" t="s">
        <v>1150</v>
      </c>
      <c r="AF330" s="212">
        <f>AE330-AD330</f>
        <v>-14</v>
      </c>
      <c r="AG330" s="213">
        <f t="shared" si="20"/>
        <v>192.5</v>
      </c>
      <c r="AH330" s="214">
        <f>AG330*AF330</f>
        <v>-2695</v>
      </c>
      <c r="AI330" s="215" t="s">
        <v>127</v>
      </c>
    </row>
    <row r="331" spans="1:35" ht="24">
      <c r="A331" s="108">
        <v>2021</v>
      </c>
      <c r="B331" s="108">
        <v>407</v>
      </c>
      <c r="C331" s="109" t="s">
        <v>1170</v>
      </c>
      <c r="D331" s="208" t="s">
        <v>1240</v>
      </c>
      <c r="E331" s="109" t="s">
        <v>1138</v>
      </c>
      <c r="F331" s="216" t="s">
        <v>253</v>
      </c>
      <c r="G331" s="112">
        <v>2694.13</v>
      </c>
      <c r="H331" s="112">
        <v>485.83</v>
      </c>
      <c r="I331" s="107" t="s">
        <v>118</v>
      </c>
      <c r="J331" s="112">
        <f>IF(I331="SI",G331-H331,G331)</f>
        <v>2208.3</v>
      </c>
      <c r="K331" s="210" t="s">
        <v>247</v>
      </c>
      <c r="L331" s="108">
        <v>2021</v>
      </c>
      <c r="M331" s="108">
        <v>3158</v>
      </c>
      <c r="N331" s="109" t="s">
        <v>1073</v>
      </c>
      <c r="O331" s="111" t="s">
        <v>241</v>
      </c>
      <c r="P331" s="109" t="s">
        <v>242</v>
      </c>
      <c r="Q331" s="109" t="s">
        <v>242</v>
      </c>
      <c r="R331" s="108">
        <v>1</v>
      </c>
      <c r="S331" s="111" t="s">
        <v>122</v>
      </c>
      <c r="T331" s="108">
        <v>1080203</v>
      </c>
      <c r="U331" s="108">
        <v>2890</v>
      </c>
      <c r="V331" s="108">
        <v>1938</v>
      </c>
      <c r="W331" s="108">
        <v>99</v>
      </c>
      <c r="X331" s="113">
        <v>2021</v>
      </c>
      <c r="Y331" s="113">
        <v>187</v>
      </c>
      <c r="Z331" s="113">
        <v>0</v>
      </c>
      <c r="AA331" s="114" t="s">
        <v>1170</v>
      </c>
      <c r="AB331" s="108">
        <v>690</v>
      </c>
      <c r="AC331" s="109" t="s">
        <v>1139</v>
      </c>
      <c r="AD331" s="211" t="s">
        <v>1171</v>
      </c>
      <c r="AE331" s="211" t="s">
        <v>1139</v>
      </c>
      <c r="AF331" s="212">
        <f>AE331-AD331</f>
        <v>-7</v>
      </c>
      <c r="AG331" s="213">
        <f t="shared" si="20"/>
        <v>2208.3</v>
      </c>
      <c r="AH331" s="214">
        <f>AG331*AF331</f>
        <v>-15458.100000000002</v>
      </c>
      <c r="AI331" s="215" t="s">
        <v>127</v>
      </c>
    </row>
    <row r="332" spans="1:35" ht="48">
      <c r="A332" s="108">
        <v>2021</v>
      </c>
      <c r="B332" s="108">
        <v>408</v>
      </c>
      <c r="C332" s="109" t="s">
        <v>1105</v>
      </c>
      <c r="D332" s="208" t="s">
        <v>1146</v>
      </c>
      <c r="E332" s="109" t="s">
        <v>1089</v>
      </c>
      <c r="F332" s="216" t="s">
        <v>1241</v>
      </c>
      <c r="G332" s="112">
        <v>761.28</v>
      </c>
      <c r="H332" s="112">
        <v>137.28</v>
      </c>
      <c r="I332" s="107" t="s">
        <v>127</v>
      </c>
      <c r="J332" s="112">
        <f>IF(I332="SI",G332-H332,G332)</f>
        <v>761.28</v>
      </c>
      <c r="K332" s="210" t="s">
        <v>1242</v>
      </c>
      <c r="L332" s="108">
        <v>2021</v>
      </c>
      <c r="M332" s="108">
        <v>3369</v>
      </c>
      <c r="N332" s="109" t="s">
        <v>1170</v>
      </c>
      <c r="O332" s="111" t="s">
        <v>1243</v>
      </c>
      <c r="P332" s="109" t="s">
        <v>1244</v>
      </c>
      <c r="Q332" s="109" t="s">
        <v>1245</v>
      </c>
      <c r="R332" s="108">
        <v>1</v>
      </c>
      <c r="S332" s="111" t="s">
        <v>122</v>
      </c>
      <c r="T332" s="108">
        <v>1010103</v>
      </c>
      <c r="U332" s="108">
        <v>30</v>
      </c>
      <c r="V332" s="108">
        <v>1001</v>
      </c>
      <c r="W332" s="108">
        <v>1</v>
      </c>
      <c r="X332" s="113">
        <v>2021</v>
      </c>
      <c r="Y332" s="113">
        <v>134</v>
      </c>
      <c r="Z332" s="113">
        <v>0</v>
      </c>
      <c r="AA332" s="114" t="s">
        <v>1105</v>
      </c>
      <c r="AB332" s="108">
        <v>705</v>
      </c>
      <c r="AC332" s="109" t="s">
        <v>1131</v>
      </c>
      <c r="AD332" s="211" t="s">
        <v>1246</v>
      </c>
      <c r="AE332" s="211" t="s">
        <v>1150</v>
      </c>
      <c r="AF332" s="212">
        <f>AE332-AD332</f>
        <v>-15</v>
      </c>
      <c r="AG332" s="213">
        <f t="shared" si="20"/>
        <v>761.28</v>
      </c>
      <c r="AH332" s="214">
        <f>AG332*AF332</f>
        <v>-11419.199999999999</v>
      </c>
      <c r="AI332" s="215" t="s">
        <v>127</v>
      </c>
    </row>
    <row r="333" spans="1:35" ht="36">
      <c r="A333" s="108">
        <v>2021</v>
      </c>
      <c r="B333" s="108">
        <v>409</v>
      </c>
      <c r="C333" s="109" t="s">
        <v>1151</v>
      </c>
      <c r="D333" s="208" t="s">
        <v>1247</v>
      </c>
      <c r="E333" s="109" t="s">
        <v>1217</v>
      </c>
      <c r="F333" s="216" t="s">
        <v>319</v>
      </c>
      <c r="G333" s="112">
        <v>344.6</v>
      </c>
      <c r="H333" s="112">
        <v>16.41</v>
      </c>
      <c r="I333" s="107" t="s">
        <v>118</v>
      </c>
      <c r="J333" s="112">
        <f>IF(I333="SI",G333-H333,G333)</f>
        <v>328.19</v>
      </c>
      <c r="K333" s="210" t="s">
        <v>443</v>
      </c>
      <c r="L333" s="108">
        <v>2021</v>
      </c>
      <c r="M333" s="108">
        <v>3402</v>
      </c>
      <c r="N333" s="109" t="s">
        <v>1151</v>
      </c>
      <c r="O333" s="111" t="s">
        <v>321</v>
      </c>
      <c r="P333" s="109" t="s">
        <v>322</v>
      </c>
      <c r="Q333" s="109" t="s">
        <v>322</v>
      </c>
      <c r="R333" s="108">
        <v>1</v>
      </c>
      <c r="S333" s="111" t="s">
        <v>122</v>
      </c>
      <c r="T333" s="108">
        <v>1010203</v>
      </c>
      <c r="U333" s="108">
        <v>140</v>
      </c>
      <c r="V333" s="108">
        <v>1050</v>
      </c>
      <c r="W333" s="108">
        <v>3</v>
      </c>
      <c r="X333" s="113">
        <v>2021</v>
      </c>
      <c r="Y333" s="113">
        <v>33</v>
      </c>
      <c r="Z333" s="113">
        <v>0</v>
      </c>
      <c r="AA333" s="114" t="s">
        <v>1132</v>
      </c>
      <c r="AB333" s="108">
        <v>692</v>
      </c>
      <c r="AC333" s="109" t="s">
        <v>1139</v>
      </c>
      <c r="AD333" s="211" t="s">
        <v>1248</v>
      </c>
      <c r="AE333" s="211" t="s">
        <v>1139</v>
      </c>
      <c r="AF333" s="212">
        <f>AE333-AD333</f>
        <v>-25</v>
      </c>
      <c r="AG333" s="213">
        <f t="shared" si="20"/>
        <v>328.19</v>
      </c>
      <c r="AH333" s="214">
        <f>AG333*AF333</f>
        <v>-8204.75</v>
      </c>
      <c r="AI333" s="215" t="s">
        <v>127</v>
      </c>
    </row>
    <row r="334" spans="1:35" ht="36">
      <c r="A334" s="108">
        <v>2021</v>
      </c>
      <c r="B334" s="108">
        <v>410</v>
      </c>
      <c r="C334" s="109" t="s">
        <v>1151</v>
      </c>
      <c r="D334" s="208" t="s">
        <v>1249</v>
      </c>
      <c r="E334" s="109" t="s">
        <v>1217</v>
      </c>
      <c r="F334" s="216" t="s">
        <v>319</v>
      </c>
      <c r="G334" s="112">
        <v>25.47</v>
      </c>
      <c r="H334" s="112">
        <v>2.84</v>
      </c>
      <c r="I334" s="107" t="s">
        <v>118</v>
      </c>
      <c r="J334" s="112">
        <f>IF(I334="SI",G334-H334,G334)</f>
        <v>22.63</v>
      </c>
      <c r="K334" s="210" t="s">
        <v>443</v>
      </c>
      <c r="L334" s="108">
        <v>2021</v>
      </c>
      <c r="M334" s="108">
        <v>3404</v>
      </c>
      <c r="N334" s="109" t="s">
        <v>1151</v>
      </c>
      <c r="O334" s="111" t="s">
        <v>321</v>
      </c>
      <c r="P334" s="109" t="s">
        <v>322</v>
      </c>
      <c r="Q334" s="109" t="s">
        <v>322</v>
      </c>
      <c r="R334" s="108">
        <v>1</v>
      </c>
      <c r="S334" s="111" t="s">
        <v>122</v>
      </c>
      <c r="T334" s="108">
        <v>1010203</v>
      </c>
      <c r="U334" s="108">
        <v>140</v>
      </c>
      <c r="V334" s="108">
        <v>1050</v>
      </c>
      <c r="W334" s="108">
        <v>3</v>
      </c>
      <c r="X334" s="113">
        <v>2021</v>
      </c>
      <c r="Y334" s="113">
        <v>33</v>
      </c>
      <c r="Z334" s="113">
        <v>0</v>
      </c>
      <c r="AA334" s="114" t="s">
        <v>1132</v>
      </c>
      <c r="AB334" s="108">
        <v>692</v>
      </c>
      <c r="AC334" s="109" t="s">
        <v>1139</v>
      </c>
      <c r="AD334" s="211" t="s">
        <v>1248</v>
      </c>
      <c r="AE334" s="211" t="s">
        <v>1139</v>
      </c>
      <c r="AF334" s="212">
        <f>AE334-AD334</f>
        <v>-25</v>
      </c>
      <c r="AG334" s="213">
        <f t="shared" si="20"/>
        <v>22.63</v>
      </c>
      <c r="AH334" s="214">
        <f>AG334*AF334</f>
        <v>-565.75</v>
      </c>
      <c r="AI334" s="215" t="s">
        <v>127</v>
      </c>
    </row>
    <row r="335" spans="1:35" ht="15">
      <c r="A335" s="108">
        <v>2021</v>
      </c>
      <c r="B335" s="108">
        <v>412</v>
      </c>
      <c r="C335" s="109" t="s">
        <v>1132</v>
      </c>
      <c r="D335" s="208" t="s">
        <v>1250</v>
      </c>
      <c r="E335" s="109" t="s">
        <v>1151</v>
      </c>
      <c r="F335" s="216" t="s">
        <v>448</v>
      </c>
      <c r="G335" s="112">
        <v>13.8</v>
      </c>
      <c r="H335" s="112">
        <v>0</v>
      </c>
      <c r="I335" s="107" t="s">
        <v>127</v>
      </c>
      <c r="J335" s="112">
        <f>IF(I335="SI",G335-H335,G335)</f>
        <v>13.8</v>
      </c>
      <c r="K335" s="210" t="s">
        <v>504</v>
      </c>
      <c r="L335" s="108">
        <v>2021</v>
      </c>
      <c r="M335" s="108">
        <v>3431</v>
      </c>
      <c r="N335" s="109" t="s">
        <v>1132</v>
      </c>
      <c r="O335" s="111" t="s">
        <v>311</v>
      </c>
      <c r="P335" s="109" t="s">
        <v>312</v>
      </c>
      <c r="Q335" s="109" t="s">
        <v>313</v>
      </c>
      <c r="R335" s="108">
        <v>1</v>
      </c>
      <c r="S335" s="111" t="s">
        <v>122</v>
      </c>
      <c r="T335" s="108">
        <v>1010203</v>
      </c>
      <c r="U335" s="108">
        <v>140</v>
      </c>
      <c r="V335" s="108">
        <v>1050</v>
      </c>
      <c r="W335" s="108">
        <v>5</v>
      </c>
      <c r="X335" s="113">
        <v>2021</v>
      </c>
      <c r="Y335" s="113">
        <v>19</v>
      </c>
      <c r="Z335" s="113">
        <v>0</v>
      </c>
      <c r="AA335" s="114" t="s">
        <v>1132</v>
      </c>
      <c r="AB335" s="108">
        <v>693</v>
      </c>
      <c r="AC335" s="109" t="s">
        <v>1139</v>
      </c>
      <c r="AD335" s="211" t="s">
        <v>1251</v>
      </c>
      <c r="AE335" s="211" t="s">
        <v>1139</v>
      </c>
      <c r="AF335" s="212">
        <f>AE335-AD335</f>
        <v>-27</v>
      </c>
      <c r="AG335" s="213">
        <f t="shared" si="20"/>
        <v>13.8</v>
      </c>
      <c r="AH335" s="214">
        <f>AG335*AF335</f>
        <v>-372.6</v>
      </c>
      <c r="AI335" s="215" t="s">
        <v>127</v>
      </c>
    </row>
    <row r="336" spans="1:35" ht="36">
      <c r="A336" s="108">
        <v>2021</v>
      </c>
      <c r="B336" s="108">
        <v>413</v>
      </c>
      <c r="C336" s="109" t="s">
        <v>1132</v>
      </c>
      <c r="D336" s="208" t="s">
        <v>1252</v>
      </c>
      <c r="E336" s="109" t="s">
        <v>1093</v>
      </c>
      <c r="F336" s="216" t="s">
        <v>347</v>
      </c>
      <c r="G336" s="112">
        <v>427</v>
      </c>
      <c r="H336" s="112">
        <v>77</v>
      </c>
      <c r="I336" s="107" t="s">
        <v>118</v>
      </c>
      <c r="J336" s="112">
        <f>IF(I336="SI",G336-H336,G336)</f>
        <v>350</v>
      </c>
      <c r="K336" s="210" t="s">
        <v>162</v>
      </c>
      <c r="L336" s="108">
        <v>2021</v>
      </c>
      <c r="M336" s="108">
        <v>3355</v>
      </c>
      <c r="N336" s="109" t="s">
        <v>1089</v>
      </c>
      <c r="O336" s="111" t="s">
        <v>349</v>
      </c>
      <c r="P336" s="109" t="s">
        <v>655</v>
      </c>
      <c r="Q336" s="109" t="s">
        <v>158</v>
      </c>
      <c r="R336" s="108">
        <v>1</v>
      </c>
      <c r="S336" s="111" t="s">
        <v>122</v>
      </c>
      <c r="T336" s="108">
        <v>1080203</v>
      </c>
      <c r="U336" s="108">
        <v>2890</v>
      </c>
      <c r="V336" s="108">
        <v>1938</v>
      </c>
      <c r="W336" s="108">
        <v>99</v>
      </c>
      <c r="X336" s="113">
        <v>2021</v>
      </c>
      <c r="Y336" s="113">
        <v>56</v>
      </c>
      <c r="Z336" s="113">
        <v>0</v>
      </c>
      <c r="AA336" s="114" t="s">
        <v>1132</v>
      </c>
      <c r="AB336" s="108">
        <v>694</v>
      </c>
      <c r="AC336" s="109" t="s">
        <v>1139</v>
      </c>
      <c r="AD336" s="211" t="s">
        <v>1239</v>
      </c>
      <c r="AE336" s="211" t="s">
        <v>1139</v>
      </c>
      <c r="AF336" s="212">
        <f>AE336-AD336</f>
        <v>-22</v>
      </c>
      <c r="AG336" s="213">
        <f t="shared" si="20"/>
        <v>350</v>
      </c>
      <c r="AH336" s="214">
        <f>AG336*AF336</f>
        <v>-7700</v>
      </c>
      <c r="AI336" s="215" t="s">
        <v>127</v>
      </c>
    </row>
    <row r="337" spans="1:35" ht="36">
      <c r="A337" s="108">
        <v>2021</v>
      </c>
      <c r="B337" s="108">
        <v>414</v>
      </c>
      <c r="C337" s="109" t="s">
        <v>1132</v>
      </c>
      <c r="D337" s="208" t="s">
        <v>1253</v>
      </c>
      <c r="E337" s="109" t="s">
        <v>1093</v>
      </c>
      <c r="F337" s="216" t="s">
        <v>347</v>
      </c>
      <c r="G337" s="112">
        <v>96.59</v>
      </c>
      <c r="H337" s="112">
        <v>17.42</v>
      </c>
      <c r="I337" s="107" t="s">
        <v>118</v>
      </c>
      <c r="J337" s="112">
        <f>IF(I337="SI",G337-H337,G337)</f>
        <v>79.17</v>
      </c>
      <c r="K337" s="210" t="s">
        <v>162</v>
      </c>
      <c r="L337" s="108">
        <v>2021</v>
      </c>
      <c r="M337" s="108">
        <v>3356</v>
      </c>
      <c r="N337" s="109" t="s">
        <v>1089</v>
      </c>
      <c r="O337" s="111" t="s">
        <v>349</v>
      </c>
      <c r="P337" s="109" t="s">
        <v>655</v>
      </c>
      <c r="Q337" s="109" t="s">
        <v>158</v>
      </c>
      <c r="R337" s="108">
        <v>1</v>
      </c>
      <c r="S337" s="111" t="s">
        <v>122</v>
      </c>
      <c r="T337" s="108">
        <v>1080203</v>
      </c>
      <c r="U337" s="108">
        <v>2890</v>
      </c>
      <c r="V337" s="108">
        <v>1938</v>
      </c>
      <c r="W337" s="108">
        <v>99</v>
      </c>
      <c r="X337" s="113">
        <v>2021</v>
      </c>
      <c r="Y337" s="113">
        <v>56</v>
      </c>
      <c r="Z337" s="113">
        <v>0</v>
      </c>
      <c r="AA337" s="114" t="s">
        <v>1132</v>
      </c>
      <c r="AB337" s="108">
        <v>694</v>
      </c>
      <c r="AC337" s="109" t="s">
        <v>1139</v>
      </c>
      <c r="AD337" s="211" t="s">
        <v>1239</v>
      </c>
      <c r="AE337" s="211" t="s">
        <v>1139</v>
      </c>
      <c r="AF337" s="212">
        <f>AE337-AD337</f>
        <v>-22</v>
      </c>
      <c r="AG337" s="213">
        <f t="shared" si="20"/>
        <v>79.17</v>
      </c>
      <c r="AH337" s="214">
        <f>AG337*AF337</f>
        <v>-1741.74</v>
      </c>
      <c r="AI337" s="215" t="s">
        <v>127</v>
      </c>
    </row>
    <row r="338" spans="1:35" ht="72">
      <c r="A338" s="108">
        <v>2021</v>
      </c>
      <c r="B338" s="108">
        <v>415</v>
      </c>
      <c r="C338" s="109" t="s">
        <v>1132</v>
      </c>
      <c r="D338" s="208" t="s">
        <v>1254</v>
      </c>
      <c r="E338" s="109" t="s">
        <v>1170</v>
      </c>
      <c r="F338" s="216" t="s">
        <v>288</v>
      </c>
      <c r="G338" s="112">
        <v>463.6</v>
      </c>
      <c r="H338" s="112">
        <v>83.6</v>
      </c>
      <c r="I338" s="107" t="s">
        <v>118</v>
      </c>
      <c r="J338" s="112">
        <f>IF(I338="SI",G338-H338,G338)</f>
        <v>380</v>
      </c>
      <c r="K338" s="210" t="s">
        <v>1255</v>
      </c>
      <c r="L338" s="108">
        <v>2021</v>
      </c>
      <c r="M338" s="108">
        <v>3403</v>
      </c>
      <c r="N338" s="109" t="s">
        <v>1151</v>
      </c>
      <c r="O338" s="111" t="s">
        <v>189</v>
      </c>
      <c r="P338" s="109" t="s">
        <v>190</v>
      </c>
      <c r="Q338" s="109" t="s">
        <v>191</v>
      </c>
      <c r="R338" s="108">
        <v>3</v>
      </c>
      <c r="S338" s="111" t="s">
        <v>290</v>
      </c>
      <c r="T338" s="108">
        <v>1010203</v>
      </c>
      <c r="U338" s="108">
        <v>140</v>
      </c>
      <c r="V338" s="108">
        <v>1050</v>
      </c>
      <c r="W338" s="108">
        <v>11</v>
      </c>
      <c r="X338" s="113">
        <v>2021</v>
      </c>
      <c r="Y338" s="113">
        <v>272</v>
      </c>
      <c r="Z338" s="113">
        <v>0</v>
      </c>
      <c r="AA338" s="114" t="s">
        <v>1130</v>
      </c>
      <c r="AB338" s="108">
        <v>701</v>
      </c>
      <c r="AC338" s="109" t="s">
        <v>1131</v>
      </c>
      <c r="AD338" s="211" t="s">
        <v>1256</v>
      </c>
      <c r="AE338" s="211" t="s">
        <v>1131</v>
      </c>
      <c r="AF338" s="212">
        <f>AE338-AD338</f>
        <v>-19</v>
      </c>
      <c r="AG338" s="213">
        <f t="shared" si="20"/>
        <v>380</v>
      </c>
      <c r="AH338" s="214">
        <f>AG338*AF338</f>
        <v>-7220</v>
      </c>
      <c r="AI338" s="215" t="s">
        <v>127</v>
      </c>
    </row>
    <row r="339" spans="1:35" ht="228">
      <c r="A339" s="108">
        <v>2021</v>
      </c>
      <c r="B339" s="108">
        <v>417</v>
      </c>
      <c r="C339" s="109" t="s">
        <v>1156</v>
      </c>
      <c r="D339" s="208" t="s">
        <v>390</v>
      </c>
      <c r="E339" s="109" t="s">
        <v>1118</v>
      </c>
      <c r="F339" s="216" t="s">
        <v>852</v>
      </c>
      <c r="G339" s="112">
        <v>68020.38</v>
      </c>
      <c r="H339" s="112">
        <v>6183.67</v>
      </c>
      <c r="I339" s="107" t="s">
        <v>118</v>
      </c>
      <c r="J339" s="112">
        <f>IF(I339="SI",G339-H339,G339)</f>
        <v>61836.71000000001</v>
      </c>
      <c r="K339" s="210" t="s">
        <v>853</v>
      </c>
      <c r="L339" s="108">
        <v>2021</v>
      </c>
      <c r="M339" s="108">
        <v>3405</v>
      </c>
      <c r="N339" s="109" t="s">
        <v>1151</v>
      </c>
      <c r="O339" s="111" t="s">
        <v>854</v>
      </c>
      <c r="P339" s="109" t="s">
        <v>855</v>
      </c>
      <c r="Q339" s="109" t="s">
        <v>856</v>
      </c>
      <c r="R339" s="108">
        <v>2</v>
      </c>
      <c r="S339" s="111" t="s">
        <v>150</v>
      </c>
      <c r="T339" s="108">
        <v>2110701</v>
      </c>
      <c r="U339" s="108">
        <v>10230</v>
      </c>
      <c r="V339" s="108">
        <v>3055</v>
      </c>
      <c r="W339" s="108">
        <v>99</v>
      </c>
      <c r="X339" s="113">
        <v>2021</v>
      </c>
      <c r="Y339" s="113">
        <v>67</v>
      </c>
      <c r="Z339" s="113">
        <v>0</v>
      </c>
      <c r="AA339" s="114" t="s">
        <v>1130</v>
      </c>
      <c r="AB339" s="108">
        <v>697</v>
      </c>
      <c r="AC339" s="109" t="s">
        <v>1130</v>
      </c>
      <c r="AD339" s="211" t="s">
        <v>1248</v>
      </c>
      <c r="AE339" s="211" t="s">
        <v>1131</v>
      </c>
      <c r="AF339" s="212">
        <f>AE339-AD339</f>
        <v>-20</v>
      </c>
      <c r="AG339" s="213">
        <f t="shared" si="20"/>
        <v>61836.71000000001</v>
      </c>
      <c r="AH339" s="214">
        <f>AG339*AF339</f>
        <v>-1236734.2000000002</v>
      </c>
      <c r="AI339" s="215" t="s">
        <v>127</v>
      </c>
    </row>
    <row r="340" spans="1:35" ht="84">
      <c r="A340" s="108">
        <v>2021</v>
      </c>
      <c r="B340" s="108">
        <v>418</v>
      </c>
      <c r="C340" s="109" t="s">
        <v>1156</v>
      </c>
      <c r="D340" s="208" t="s">
        <v>1257</v>
      </c>
      <c r="E340" s="109" t="s">
        <v>1093</v>
      </c>
      <c r="F340" s="216" t="s">
        <v>1258</v>
      </c>
      <c r="G340" s="112">
        <v>3294</v>
      </c>
      <c r="H340" s="112">
        <v>594</v>
      </c>
      <c r="I340" s="107" t="s">
        <v>118</v>
      </c>
      <c r="J340" s="112">
        <f>IF(I340="SI",G340-H340,G340)</f>
        <v>2700</v>
      </c>
      <c r="K340" s="210" t="s">
        <v>1259</v>
      </c>
      <c r="L340" s="108">
        <v>2021</v>
      </c>
      <c r="M340" s="108">
        <v>3432</v>
      </c>
      <c r="N340" s="109" t="s">
        <v>1132</v>
      </c>
      <c r="O340" s="111" t="s">
        <v>1167</v>
      </c>
      <c r="P340" s="109" t="s">
        <v>1168</v>
      </c>
      <c r="Q340" s="109" t="s">
        <v>1168</v>
      </c>
      <c r="R340" s="108">
        <v>1</v>
      </c>
      <c r="S340" s="111" t="s">
        <v>122</v>
      </c>
      <c r="T340" s="108">
        <v>1010204</v>
      </c>
      <c r="U340" s="108">
        <v>150</v>
      </c>
      <c r="V340" s="108">
        <v>1053</v>
      </c>
      <c r="W340" s="108">
        <v>99</v>
      </c>
      <c r="X340" s="113">
        <v>2020</v>
      </c>
      <c r="Y340" s="113">
        <v>251</v>
      </c>
      <c r="Z340" s="113">
        <v>0</v>
      </c>
      <c r="AA340" s="114" t="s">
        <v>1130</v>
      </c>
      <c r="AB340" s="108">
        <v>698</v>
      </c>
      <c r="AC340" s="109" t="s">
        <v>1130</v>
      </c>
      <c r="AD340" s="211" t="s">
        <v>1251</v>
      </c>
      <c r="AE340" s="211" t="s">
        <v>1131</v>
      </c>
      <c r="AF340" s="212">
        <f>AE340-AD340</f>
        <v>-22</v>
      </c>
      <c r="AG340" s="213">
        <f t="shared" si="20"/>
        <v>2700</v>
      </c>
      <c r="AH340" s="214">
        <f>AG340*AF340</f>
        <v>-59400</v>
      </c>
      <c r="AI340" s="215" t="s">
        <v>127</v>
      </c>
    </row>
    <row r="341" spans="1:35" ht="24">
      <c r="A341" s="108">
        <v>2021</v>
      </c>
      <c r="B341" s="108">
        <v>421</v>
      </c>
      <c r="C341" s="109" t="s">
        <v>1130</v>
      </c>
      <c r="D341" s="208" t="s">
        <v>1260</v>
      </c>
      <c r="E341" s="109" t="s">
        <v>1105</v>
      </c>
      <c r="F341" s="216" t="s">
        <v>1261</v>
      </c>
      <c r="G341" s="112">
        <v>927.2</v>
      </c>
      <c r="H341" s="112">
        <v>167.2</v>
      </c>
      <c r="I341" s="107" t="s">
        <v>118</v>
      </c>
      <c r="J341" s="112">
        <f>IF(I341="SI",G341-H341,G341)</f>
        <v>760</v>
      </c>
      <c r="K341" s="210" t="s">
        <v>1262</v>
      </c>
      <c r="L341" s="108">
        <v>2021</v>
      </c>
      <c r="M341" s="108">
        <v>3433</v>
      </c>
      <c r="N341" s="109" t="s">
        <v>1132</v>
      </c>
      <c r="O341" s="111" t="s">
        <v>816</v>
      </c>
      <c r="P341" s="109" t="s">
        <v>817</v>
      </c>
      <c r="Q341" s="109" t="s">
        <v>142</v>
      </c>
      <c r="R341" s="108">
        <v>3</v>
      </c>
      <c r="S341" s="111" t="s">
        <v>290</v>
      </c>
      <c r="T341" s="108">
        <v>1070102</v>
      </c>
      <c r="U341" s="108">
        <v>2550</v>
      </c>
      <c r="V341" s="108">
        <v>2078</v>
      </c>
      <c r="W341" s="108">
        <v>99</v>
      </c>
      <c r="X341" s="113">
        <v>2021</v>
      </c>
      <c r="Y341" s="113">
        <v>228</v>
      </c>
      <c r="Z341" s="113">
        <v>0</v>
      </c>
      <c r="AA341" s="114" t="s">
        <v>1130</v>
      </c>
      <c r="AB341" s="108">
        <v>704</v>
      </c>
      <c r="AC341" s="109" t="s">
        <v>1131</v>
      </c>
      <c r="AD341" s="211" t="s">
        <v>1263</v>
      </c>
      <c r="AE341" s="211" t="s">
        <v>1131</v>
      </c>
      <c r="AF341" s="212">
        <f>AE341-AD341</f>
        <v>-23</v>
      </c>
      <c r="AG341" s="213">
        <f t="shared" si="20"/>
        <v>760</v>
      </c>
      <c r="AH341" s="214">
        <f>AG341*AF341</f>
        <v>-17480</v>
      </c>
      <c r="AI341" s="215" t="s">
        <v>127</v>
      </c>
    </row>
    <row r="342" spans="1:35" ht="60">
      <c r="A342" s="108">
        <v>2021</v>
      </c>
      <c r="B342" s="108">
        <v>422</v>
      </c>
      <c r="C342" s="109" t="s">
        <v>1130</v>
      </c>
      <c r="D342" s="208" t="s">
        <v>1264</v>
      </c>
      <c r="E342" s="109" t="s">
        <v>1105</v>
      </c>
      <c r="F342" s="216" t="s">
        <v>1265</v>
      </c>
      <c r="G342" s="112">
        <v>2887.5</v>
      </c>
      <c r="H342" s="112">
        <v>262.5</v>
      </c>
      <c r="I342" s="107" t="s">
        <v>118</v>
      </c>
      <c r="J342" s="112">
        <f>IF(I342="SI",G342-H342,G342)</f>
        <v>2625</v>
      </c>
      <c r="K342" s="210" t="s">
        <v>1036</v>
      </c>
      <c r="L342" s="108">
        <v>2021</v>
      </c>
      <c r="M342" s="108">
        <v>3406</v>
      </c>
      <c r="N342" s="109" t="s">
        <v>1151</v>
      </c>
      <c r="O342" s="111" t="s">
        <v>1037</v>
      </c>
      <c r="P342" s="109" t="s">
        <v>1038</v>
      </c>
      <c r="Q342" s="109" t="s">
        <v>1039</v>
      </c>
      <c r="R342" s="108">
        <v>1</v>
      </c>
      <c r="S342" s="111" t="s">
        <v>122</v>
      </c>
      <c r="T342" s="108">
        <v>1040503</v>
      </c>
      <c r="U342" s="108">
        <v>1900</v>
      </c>
      <c r="V342" s="108">
        <v>1190</v>
      </c>
      <c r="W342" s="108">
        <v>99</v>
      </c>
      <c r="X342" s="113">
        <v>2021</v>
      </c>
      <c r="Y342" s="113">
        <v>166</v>
      </c>
      <c r="Z342" s="113">
        <v>0</v>
      </c>
      <c r="AA342" s="114" t="s">
        <v>1130</v>
      </c>
      <c r="AB342" s="108">
        <v>702</v>
      </c>
      <c r="AC342" s="109" t="s">
        <v>1131</v>
      </c>
      <c r="AD342" s="211" t="s">
        <v>1266</v>
      </c>
      <c r="AE342" s="211" t="s">
        <v>1131</v>
      </c>
      <c r="AF342" s="212">
        <f>AE342-AD342</f>
        <v>-21</v>
      </c>
      <c r="AG342" s="213">
        <f t="shared" si="20"/>
        <v>2625</v>
      </c>
      <c r="AH342" s="214">
        <f>AG342*AF342</f>
        <v>-55125</v>
      </c>
      <c r="AI342" s="215" t="s">
        <v>127</v>
      </c>
    </row>
    <row r="343" spans="1:35" ht="15">
      <c r="A343" s="108">
        <v>2021</v>
      </c>
      <c r="B343" s="108">
        <v>424</v>
      </c>
      <c r="C343" s="109" t="s">
        <v>1267</v>
      </c>
      <c r="D343" s="208" t="s">
        <v>355</v>
      </c>
      <c r="E343" s="109" t="s">
        <v>1156</v>
      </c>
      <c r="F343" s="216" t="s">
        <v>142</v>
      </c>
      <c r="G343" s="112">
        <v>300</v>
      </c>
      <c r="H343" s="112">
        <v>0</v>
      </c>
      <c r="I343" s="107" t="s">
        <v>118</v>
      </c>
      <c r="J343" s="112">
        <f>IF(I343="SI",G343-H343,G343)</f>
        <v>300</v>
      </c>
      <c r="K343" s="210" t="s">
        <v>1268</v>
      </c>
      <c r="L343" s="108">
        <v>2021</v>
      </c>
      <c r="M343" s="108">
        <v>3465</v>
      </c>
      <c r="N343" s="109" t="s">
        <v>1130</v>
      </c>
      <c r="O343" s="111" t="s">
        <v>1269</v>
      </c>
      <c r="P343" s="109" t="s">
        <v>1270</v>
      </c>
      <c r="Q343" s="109" t="s">
        <v>1271</v>
      </c>
      <c r="R343" s="108">
        <v>2</v>
      </c>
      <c r="S343" s="111" t="s">
        <v>150</v>
      </c>
      <c r="T343" s="108">
        <v>1090603</v>
      </c>
      <c r="U343" s="108">
        <v>3660</v>
      </c>
      <c r="V343" s="108">
        <v>1260</v>
      </c>
      <c r="W343" s="108">
        <v>99</v>
      </c>
      <c r="X343" s="113">
        <v>2021</v>
      </c>
      <c r="Y343" s="113">
        <v>198</v>
      </c>
      <c r="Z343" s="113">
        <v>0</v>
      </c>
      <c r="AA343" s="114" t="s">
        <v>1171</v>
      </c>
      <c r="AB343" s="108">
        <v>746</v>
      </c>
      <c r="AC343" s="109" t="s">
        <v>1150</v>
      </c>
      <c r="AD343" s="211" t="s">
        <v>1272</v>
      </c>
      <c r="AE343" s="211" t="s">
        <v>1150</v>
      </c>
      <c r="AF343" s="212">
        <f>AE343-AD343</f>
        <v>-23</v>
      </c>
      <c r="AG343" s="213">
        <f t="shared" si="20"/>
        <v>300</v>
      </c>
      <c r="AH343" s="214">
        <f>AG343*AF343</f>
        <v>-6900</v>
      </c>
      <c r="AI343" s="215" t="s">
        <v>127</v>
      </c>
    </row>
    <row r="344" spans="1:35" ht="15">
      <c r="A344" s="108">
        <v>2021</v>
      </c>
      <c r="B344" s="108">
        <v>424</v>
      </c>
      <c r="C344" s="109" t="s">
        <v>1267</v>
      </c>
      <c r="D344" s="208" t="s">
        <v>355</v>
      </c>
      <c r="E344" s="109" t="s">
        <v>1156</v>
      </c>
      <c r="F344" s="216" t="s">
        <v>142</v>
      </c>
      <c r="G344" s="112">
        <v>1440</v>
      </c>
      <c r="H344" s="112">
        <v>0</v>
      </c>
      <c r="I344" s="107" t="s">
        <v>118</v>
      </c>
      <c r="J344" s="112">
        <f>IF(I344="SI",G344-H344,G344)</f>
        <v>1440</v>
      </c>
      <c r="K344" s="210" t="s">
        <v>1273</v>
      </c>
      <c r="L344" s="108">
        <v>2021</v>
      </c>
      <c r="M344" s="108">
        <v>3465</v>
      </c>
      <c r="N344" s="109" t="s">
        <v>1130</v>
      </c>
      <c r="O344" s="111" t="s">
        <v>1269</v>
      </c>
      <c r="P344" s="109" t="s">
        <v>1270</v>
      </c>
      <c r="Q344" s="109" t="s">
        <v>1271</v>
      </c>
      <c r="R344" s="108">
        <v>2</v>
      </c>
      <c r="S344" s="111" t="s">
        <v>150</v>
      </c>
      <c r="T344" s="108">
        <v>1090603</v>
      </c>
      <c r="U344" s="108">
        <v>3660</v>
      </c>
      <c r="V344" s="108">
        <v>1260</v>
      </c>
      <c r="W344" s="108">
        <v>99</v>
      </c>
      <c r="X344" s="113">
        <v>2021</v>
      </c>
      <c r="Y344" s="113">
        <v>151</v>
      </c>
      <c r="Z344" s="113">
        <v>0</v>
      </c>
      <c r="AA344" s="114" t="s">
        <v>1171</v>
      </c>
      <c r="AB344" s="108">
        <v>745</v>
      </c>
      <c r="AC344" s="109" t="s">
        <v>1150</v>
      </c>
      <c r="AD344" s="211" t="s">
        <v>1272</v>
      </c>
      <c r="AE344" s="211" t="s">
        <v>1150</v>
      </c>
      <c r="AF344" s="212">
        <f>AE344-AD344</f>
        <v>-23</v>
      </c>
      <c r="AG344" s="213">
        <f t="shared" si="20"/>
        <v>1440</v>
      </c>
      <c r="AH344" s="214">
        <f>AG344*AF344</f>
        <v>-33120</v>
      </c>
      <c r="AI344" s="215" t="s">
        <v>127</v>
      </c>
    </row>
    <row r="345" spans="1:35" ht="15">
      <c r="A345" s="108">
        <v>2021</v>
      </c>
      <c r="B345" s="108">
        <v>424</v>
      </c>
      <c r="C345" s="109" t="s">
        <v>1267</v>
      </c>
      <c r="D345" s="208" t="s">
        <v>355</v>
      </c>
      <c r="E345" s="109" t="s">
        <v>1156</v>
      </c>
      <c r="F345" s="216" t="s">
        <v>142</v>
      </c>
      <c r="G345" s="112">
        <v>3856</v>
      </c>
      <c r="H345" s="112">
        <v>0</v>
      </c>
      <c r="I345" s="107" t="s">
        <v>118</v>
      </c>
      <c r="J345" s="112">
        <f>IF(I345="SI",G345-H345,G345)</f>
        <v>3856</v>
      </c>
      <c r="K345" s="210" t="s">
        <v>1274</v>
      </c>
      <c r="L345" s="108">
        <v>2021</v>
      </c>
      <c r="M345" s="108">
        <v>3465</v>
      </c>
      <c r="N345" s="109" t="s">
        <v>1130</v>
      </c>
      <c r="O345" s="111" t="s">
        <v>1269</v>
      </c>
      <c r="P345" s="109" t="s">
        <v>1270</v>
      </c>
      <c r="Q345" s="109" t="s">
        <v>1271</v>
      </c>
      <c r="R345" s="108">
        <v>2</v>
      </c>
      <c r="S345" s="111" t="s">
        <v>150</v>
      </c>
      <c r="T345" s="108">
        <v>2010501</v>
      </c>
      <c r="U345" s="108">
        <v>6130</v>
      </c>
      <c r="V345" s="108">
        <v>3001</v>
      </c>
      <c r="W345" s="108">
        <v>99</v>
      </c>
      <c r="X345" s="113">
        <v>2021</v>
      </c>
      <c r="Y345" s="113">
        <v>150</v>
      </c>
      <c r="Z345" s="113">
        <v>0</v>
      </c>
      <c r="AA345" s="114" t="s">
        <v>1171</v>
      </c>
      <c r="AB345" s="108">
        <v>747</v>
      </c>
      <c r="AC345" s="109" t="s">
        <v>1150</v>
      </c>
      <c r="AD345" s="211" t="s">
        <v>1272</v>
      </c>
      <c r="AE345" s="211" t="s">
        <v>1150</v>
      </c>
      <c r="AF345" s="212">
        <f>AE345-AD345</f>
        <v>-23</v>
      </c>
      <c r="AG345" s="213">
        <f t="shared" si="20"/>
        <v>3856</v>
      </c>
      <c r="AH345" s="214">
        <f>AG345*AF345</f>
        <v>-88688</v>
      </c>
      <c r="AI345" s="215" t="s">
        <v>127</v>
      </c>
    </row>
    <row r="346" spans="1:35" ht="15">
      <c r="A346" s="108">
        <v>2021</v>
      </c>
      <c r="B346" s="108">
        <v>424</v>
      </c>
      <c r="C346" s="109" t="s">
        <v>1267</v>
      </c>
      <c r="D346" s="208" t="s">
        <v>355</v>
      </c>
      <c r="E346" s="109" t="s">
        <v>1156</v>
      </c>
      <c r="F346" s="216" t="s">
        <v>142</v>
      </c>
      <c r="G346" s="112">
        <v>650</v>
      </c>
      <c r="H346" s="112">
        <v>0</v>
      </c>
      <c r="I346" s="107" t="s">
        <v>118</v>
      </c>
      <c r="J346" s="112">
        <f>IF(I346="SI",G346-H346,G346)</f>
        <v>650</v>
      </c>
      <c r="K346" s="210" t="s">
        <v>1275</v>
      </c>
      <c r="L346" s="108">
        <v>2021</v>
      </c>
      <c r="M346" s="108">
        <v>3465</v>
      </c>
      <c r="N346" s="109" t="s">
        <v>1130</v>
      </c>
      <c r="O346" s="111" t="s">
        <v>1269</v>
      </c>
      <c r="P346" s="109" t="s">
        <v>1270</v>
      </c>
      <c r="Q346" s="109" t="s">
        <v>1271</v>
      </c>
      <c r="R346" s="108">
        <v>2</v>
      </c>
      <c r="S346" s="111" t="s">
        <v>150</v>
      </c>
      <c r="T346" s="108">
        <v>1090603</v>
      </c>
      <c r="U346" s="108">
        <v>3660</v>
      </c>
      <c r="V346" s="108">
        <v>1260</v>
      </c>
      <c r="W346" s="108">
        <v>99</v>
      </c>
      <c r="X346" s="113">
        <v>2021</v>
      </c>
      <c r="Y346" s="113">
        <v>114</v>
      </c>
      <c r="Z346" s="113">
        <v>0</v>
      </c>
      <c r="AA346" s="114" t="s">
        <v>1171</v>
      </c>
      <c r="AB346" s="108">
        <v>744</v>
      </c>
      <c r="AC346" s="109" t="s">
        <v>1150</v>
      </c>
      <c r="AD346" s="211" t="s">
        <v>1272</v>
      </c>
      <c r="AE346" s="211" t="s">
        <v>1150</v>
      </c>
      <c r="AF346" s="212">
        <f>AE346-AD346</f>
        <v>-23</v>
      </c>
      <c r="AG346" s="213">
        <f t="shared" si="20"/>
        <v>650</v>
      </c>
      <c r="AH346" s="214">
        <f>AG346*AF346</f>
        <v>-14950</v>
      </c>
      <c r="AI346" s="215" t="s">
        <v>127</v>
      </c>
    </row>
    <row r="347" spans="1:35" ht="15">
      <c r="A347" s="108"/>
      <c r="B347" s="108"/>
      <c r="C347" s="109"/>
      <c r="D347" s="208"/>
      <c r="E347" s="109"/>
      <c r="F347" s="216"/>
      <c r="G347" s="112"/>
      <c r="H347" s="112"/>
      <c r="I347" s="107"/>
      <c r="J347" s="112"/>
      <c r="K347" s="210"/>
      <c r="L347" s="108"/>
      <c r="M347" s="108"/>
      <c r="N347" s="109"/>
      <c r="O347" s="111"/>
      <c r="P347" s="109"/>
      <c r="Q347" s="109"/>
      <c r="R347" s="108"/>
      <c r="S347" s="111"/>
      <c r="T347" s="108"/>
      <c r="U347" s="108"/>
      <c r="V347" s="108"/>
      <c r="W347" s="108"/>
      <c r="X347" s="113"/>
      <c r="Y347" s="113"/>
      <c r="Z347" s="113"/>
      <c r="AA347" s="114"/>
      <c r="AB347" s="108"/>
      <c r="AC347" s="109"/>
      <c r="AD347" s="217"/>
      <c r="AE347" s="217"/>
      <c r="AF347" s="218"/>
      <c r="AG347" s="219"/>
      <c r="AH347" s="219"/>
      <c r="AI347" s="220"/>
    </row>
    <row r="348" spans="1:35" ht="15">
      <c r="A348" s="108"/>
      <c r="B348" s="108"/>
      <c r="C348" s="109"/>
      <c r="D348" s="208"/>
      <c r="E348" s="109"/>
      <c r="F348" s="216"/>
      <c r="G348" s="112"/>
      <c r="H348" s="112"/>
      <c r="I348" s="107"/>
      <c r="J348" s="112"/>
      <c r="K348" s="210"/>
      <c r="L348" s="108"/>
      <c r="M348" s="108"/>
      <c r="N348" s="109"/>
      <c r="O348" s="111"/>
      <c r="P348" s="109"/>
      <c r="Q348" s="109"/>
      <c r="R348" s="108"/>
      <c r="S348" s="111"/>
      <c r="T348" s="108"/>
      <c r="U348" s="108"/>
      <c r="V348" s="108"/>
      <c r="W348" s="108"/>
      <c r="X348" s="113"/>
      <c r="Y348" s="113"/>
      <c r="Z348" s="113"/>
      <c r="AA348" s="114"/>
      <c r="AB348" s="108"/>
      <c r="AC348" s="109"/>
      <c r="AD348" s="217"/>
      <c r="AE348" s="217"/>
      <c r="AF348" s="221" t="s">
        <v>1276</v>
      </c>
      <c r="AG348" s="222">
        <f>SUM(AG8:AG346)</f>
        <v>615761.4499999998</v>
      </c>
      <c r="AH348" s="222">
        <f>SUM(AH8:AH346)</f>
        <v>-10477395.160000004</v>
      </c>
      <c r="AI348" s="220"/>
    </row>
    <row r="349" spans="1:35" ht="15">
      <c r="A349" s="108"/>
      <c r="B349" s="108"/>
      <c r="C349" s="109"/>
      <c r="D349" s="208"/>
      <c r="E349" s="109"/>
      <c r="F349" s="216"/>
      <c r="G349" s="112"/>
      <c r="H349" s="112"/>
      <c r="I349" s="107"/>
      <c r="J349" s="112"/>
      <c r="K349" s="210"/>
      <c r="L349" s="108"/>
      <c r="M349" s="108"/>
      <c r="N349" s="109"/>
      <c r="O349" s="111"/>
      <c r="P349" s="109"/>
      <c r="Q349" s="109"/>
      <c r="R349" s="108"/>
      <c r="S349" s="111"/>
      <c r="T349" s="108"/>
      <c r="U349" s="108"/>
      <c r="V349" s="108"/>
      <c r="W349" s="108"/>
      <c r="X349" s="113"/>
      <c r="Y349" s="113"/>
      <c r="Z349" s="113"/>
      <c r="AA349" s="114"/>
      <c r="AB349" s="108"/>
      <c r="AC349" s="109"/>
      <c r="AD349" s="217"/>
      <c r="AE349" s="217"/>
      <c r="AF349" s="221" t="s">
        <v>1277</v>
      </c>
      <c r="AG349" s="222"/>
      <c r="AH349" s="222">
        <f>IF(AG348&lt;&gt;0,AH348/AG348,0)</f>
        <v>-17.015347680501932</v>
      </c>
      <c r="AI349" s="220"/>
    </row>
    <row r="350" spans="3:34" ht="15">
      <c r="C350" s="107"/>
      <c r="D350" s="107"/>
      <c r="E350" s="107"/>
      <c r="F350" s="107"/>
      <c r="G350" s="107"/>
      <c r="H350" s="107"/>
      <c r="I350" s="107"/>
      <c r="J350" s="107"/>
      <c r="N350" s="107"/>
      <c r="O350" s="107"/>
      <c r="P350" s="107"/>
      <c r="Q350" s="107"/>
      <c r="S350" s="107"/>
      <c r="AC350" s="107"/>
      <c r="AD350" s="107"/>
      <c r="AE350" s="107"/>
      <c r="AG350" s="118"/>
      <c r="AH350" s="118"/>
    </row>
    <row r="351" spans="3:34" ht="15">
      <c r="C351" s="107"/>
      <c r="D351" s="107"/>
      <c r="E351" s="107"/>
      <c r="F351" s="107"/>
      <c r="G351" s="107"/>
      <c r="H351" s="107"/>
      <c r="I351" s="107"/>
      <c r="J351" s="107"/>
      <c r="N351" s="107"/>
      <c r="O351" s="107"/>
      <c r="P351" s="107"/>
      <c r="Q351" s="107"/>
      <c r="S351" s="107"/>
      <c r="AC351" s="107"/>
      <c r="AD351" s="107"/>
      <c r="AE351" s="107"/>
      <c r="AF351" s="107"/>
      <c r="AG351" s="107"/>
      <c r="AH351" s="118"/>
    </row>
    <row r="352" spans="3:34" ht="15">
      <c r="C352" s="107"/>
      <c r="D352" s="107"/>
      <c r="E352" s="107"/>
      <c r="F352" s="107"/>
      <c r="G352" s="107"/>
      <c r="H352" s="107"/>
      <c r="I352" s="107"/>
      <c r="J352" s="107"/>
      <c r="N352" s="107"/>
      <c r="O352" s="107"/>
      <c r="P352" s="107"/>
      <c r="Q352" s="107"/>
      <c r="S352" s="107"/>
      <c r="AC352" s="107"/>
      <c r="AD352" s="107"/>
      <c r="AE352" s="107"/>
      <c r="AF352" s="107"/>
      <c r="AG352" s="107"/>
      <c r="AH352" s="118"/>
    </row>
    <row r="353" spans="3:34" ht="15">
      <c r="C353" s="107"/>
      <c r="D353" s="107"/>
      <c r="E353" s="107"/>
      <c r="F353" s="107"/>
      <c r="G353" s="107"/>
      <c r="H353" s="107"/>
      <c r="I353" s="107"/>
      <c r="J353" s="107"/>
      <c r="N353" s="107"/>
      <c r="O353" s="107"/>
      <c r="P353" s="107"/>
      <c r="Q353" s="107"/>
      <c r="S353" s="107"/>
      <c r="AC353" s="107"/>
      <c r="AD353" s="107"/>
      <c r="AE353" s="107"/>
      <c r="AF353" s="107"/>
      <c r="AG353" s="107"/>
      <c r="AH353" s="118"/>
    </row>
    <row r="354" spans="3:34" ht="15">
      <c r="C354" s="107"/>
      <c r="D354" s="107"/>
      <c r="E354" s="107"/>
      <c r="F354" s="107"/>
      <c r="G354" s="107"/>
      <c r="H354" s="107"/>
      <c r="I354" s="107"/>
      <c r="J354" s="107"/>
      <c r="N354" s="107"/>
      <c r="O354" s="107"/>
      <c r="P354" s="107"/>
      <c r="Q354" s="107"/>
      <c r="S354" s="107"/>
      <c r="AC354" s="107"/>
      <c r="AD354" s="107"/>
      <c r="AE354" s="107"/>
      <c r="AF354" s="107"/>
      <c r="AG354" s="107"/>
      <c r="AH354" s="118"/>
    </row>
    <row r="355" spans="3:34" ht="15">
      <c r="C355" s="107"/>
      <c r="D355" s="107"/>
      <c r="E355" s="107"/>
      <c r="F355" s="107"/>
      <c r="G355" s="107"/>
      <c r="H355" s="107"/>
      <c r="I355" s="107"/>
      <c r="J355" s="107"/>
      <c r="N355" s="107"/>
      <c r="O355" s="107"/>
      <c r="P355" s="107"/>
      <c r="Q355" s="107"/>
      <c r="S355" s="107"/>
      <c r="AC355" s="107"/>
      <c r="AD355" s="107"/>
      <c r="AE355" s="107"/>
      <c r="AF355" s="107"/>
      <c r="AG355" s="107"/>
      <c r="AH355" s="118"/>
    </row>
    <row r="356" spans="3:34" ht="15">
      <c r="C356" s="107"/>
      <c r="D356" s="107"/>
      <c r="E356" s="107"/>
      <c r="F356" s="107"/>
      <c r="G356" s="107"/>
      <c r="H356" s="107"/>
      <c r="I356" s="107"/>
      <c r="J356" s="107"/>
      <c r="N356" s="107"/>
      <c r="O356" s="107"/>
      <c r="P356" s="107"/>
      <c r="Q356" s="107"/>
      <c r="S356" s="107"/>
      <c r="AC356" s="107"/>
      <c r="AD356" s="107"/>
      <c r="AE356" s="107"/>
      <c r="AF356" s="107"/>
      <c r="AG356" s="107"/>
      <c r="AH356" s="118"/>
    </row>
  </sheetData>
  <sheetProtection/>
  <mergeCells count="13"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1">
    <dataValidation type="list" allowBlank="1" showInputMessage="1" showErrorMessage="1" sqref="AI7:AI349 I7:I349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7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41" t="s">
        <v>112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44" t="s">
        <v>1278</v>
      </c>
      <c r="B3" s="245"/>
      <c r="C3" s="245"/>
      <c r="D3" s="245"/>
      <c r="E3" s="245"/>
      <c r="F3" s="245"/>
      <c r="G3" s="245"/>
      <c r="H3" s="245"/>
      <c r="I3" s="245"/>
      <c r="J3" s="245"/>
      <c r="K3" s="260"/>
      <c r="L3" s="260"/>
      <c r="M3" s="260"/>
      <c r="N3" s="260"/>
      <c r="O3" s="261"/>
    </row>
    <row r="4" spans="1:15" ht="22.5" customHeight="1">
      <c r="A4" s="244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1"/>
    </row>
    <row r="5" spans="1:15" s="62" customFormat="1" ht="22.5" customHeight="1">
      <c r="A5" s="258" t="s">
        <v>61</v>
      </c>
      <c r="B5" s="259"/>
      <c r="C5" s="259"/>
      <c r="D5" s="259"/>
      <c r="E5" s="259"/>
      <c r="F5" s="259"/>
      <c r="G5" s="259"/>
      <c r="H5" s="259"/>
      <c r="I5" s="259"/>
      <c r="J5" s="259"/>
      <c r="K5" s="278" t="s">
        <v>62</v>
      </c>
      <c r="L5" s="279"/>
      <c r="M5" s="279"/>
      <c r="N5" s="279"/>
      <c r="O5" s="28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23">
        <v>1</v>
      </c>
      <c r="B8" s="75" t="s">
        <v>151</v>
      </c>
      <c r="C8" s="76" t="s">
        <v>1279</v>
      </c>
      <c r="D8" s="77" t="s">
        <v>1280</v>
      </c>
      <c r="E8" s="78"/>
      <c r="F8" s="77"/>
      <c r="G8" s="224" t="s">
        <v>142</v>
      </c>
      <c r="H8" s="75"/>
      <c r="I8" s="77"/>
      <c r="J8" s="79">
        <v>209.15</v>
      </c>
      <c r="K8" s="225"/>
      <c r="L8" s="226" t="s">
        <v>151</v>
      </c>
      <c r="M8" s="227">
        <f aca="true" t="shared" si="0" ref="M8:M71">IF(K8&lt;&gt;"",L8-K8,0)</f>
        <v>0</v>
      </c>
      <c r="N8" s="228">
        <v>209.15</v>
      </c>
      <c r="O8" s="229">
        <f aca="true" t="shared" si="1" ref="O8:O71">IF(K8&lt;&gt;"",N8*M8,0)</f>
        <v>0</v>
      </c>
      <c r="P8">
        <f aca="true" t="shared" si="2" ref="P8:P71">IF(K8&lt;&gt;"",N8,0)</f>
        <v>0</v>
      </c>
    </row>
    <row r="9" spans="1:16" ht="12.75">
      <c r="A9" s="223">
        <v>2</v>
      </c>
      <c r="B9" s="75" t="s">
        <v>151</v>
      </c>
      <c r="C9" s="76" t="s">
        <v>1281</v>
      </c>
      <c r="D9" s="77" t="s">
        <v>1282</v>
      </c>
      <c r="E9" s="78"/>
      <c r="F9" s="77"/>
      <c r="G9" s="224" t="s">
        <v>142</v>
      </c>
      <c r="H9" s="75"/>
      <c r="I9" s="77"/>
      <c r="J9" s="79">
        <v>138.63</v>
      </c>
      <c r="K9" s="225"/>
      <c r="L9" s="226" t="s">
        <v>151</v>
      </c>
      <c r="M9" s="227">
        <f t="shared" si="0"/>
        <v>0</v>
      </c>
      <c r="N9" s="228">
        <v>138.63</v>
      </c>
      <c r="O9" s="229">
        <f t="shared" si="1"/>
        <v>0</v>
      </c>
      <c r="P9">
        <f t="shared" si="2"/>
        <v>0</v>
      </c>
    </row>
    <row r="10" spans="1:16" ht="12.75">
      <c r="A10" s="223">
        <v>3</v>
      </c>
      <c r="B10" s="75" t="s">
        <v>151</v>
      </c>
      <c r="C10" s="76" t="s">
        <v>1283</v>
      </c>
      <c r="D10" s="77" t="s">
        <v>1284</v>
      </c>
      <c r="E10" s="78"/>
      <c r="F10" s="77"/>
      <c r="G10" s="224" t="s">
        <v>142</v>
      </c>
      <c r="H10" s="75"/>
      <c r="I10" s="77"/>
      <c r="J10" s="79">
        <v>9.3</v>
      </c>
      <c r="K10" s="225"/>
      <c r="L10" s="226" t="s">
        <v>151</v>
      </c>
      <c r="M10" s="227">
        <f t="shared" si="0"/>
        <v>0</v>
      </c>
      <c r="N10" s="228">
        <v>9.3</v>
      </c>
      <c r="O10" s="229">
        <f t="shared" si="1"/>
        <v>0</v>
      </c>
      <c r="P10">
        <f t="shared" si="2"/>
        <v>0</v>
      </c>
    </row>
    <row r="11" spans="1:16" ht="12.75">
      <c r="A11" s="223">
        <v>5</v>
      </c>
      <c r="B11" s="75" t="s">
        <v>151</v>
      </c>
      <c r="C11" s="76" t="s">
        <v>1285</v>
      </c>
      <c r="D11" s="77" t="s">
        <v>1286</v>
      </c>
      <c r="E11" s="78"/>
      <c r="F11" s="77"/>
      <c r="G11" s="224" t="s">
        <v>142</v>
      </c>
      <c r="H11" s="75"/>
      <c r="I11" s="77"/>
      <c r="J11" s="79">
        <v>172.79</v>
      </c>
      <c r="K11" s="225"/>
      <c r="L11" s="226" t="s">
        <v>151</v>
      </c>
      <c r="M11" s="227">
        <f t="shared" si="0"/>
        <v>0</v>
      </c>
      <c r="N11" s="228">
        <v>172.79</v>
      </c>
      <c r="O11" s="229">
        <f t="shared" si="1"/>
        <v>0</v>
      </c>
      <c r="P11">
        <f t="shared" si="2"/>
        <v>0</v>
      </c>
    </row>
    <row r="12" spans="1:16" ht="12.75">
      <c r="A12" s="223">
        <v>6</v>
      </c>
      <c r="B12" s="75" t="s">
        <v>151</v>
      </c>
      <c r="C12" s="76" t="s">
        <v>1287</v>
      </c>
      <c r="D12" s="77" t="s">
        <v>1288</v>
      </c>
      <c r="E12" s="78"/>
      <c r="F12" s="77"/>
      <c r="G12" s="224" t="s">
        <v>142</v>
      </c>
      <c r="H12" s="75"/>
      <c r="I12" s="77"/>
      <c r="J12" s="79">
        <v>450</v>
      </c>
      <c r="K12" s="225"/>
      <c r="L12" s="226" t="s">
        <v>151</v>
      </c>
      <c r="M12" s="227">
        <f t="shared" si="0"/>
        <v>0</v>
      </c>
      <c r="N12" s="228">
        <v>450</v>
      </c>
      <c r="O12" s="229">
        <f t="shared" si="1"/>
        <v>0</v>
      </c>
      <c r="P12">
        <f t="shared" si="2"/>
        <v>0</v>
      </c>
    </row>
    <row r="13" spans="1:16" ht="12.75">
      <c r="A13" s="223">
        <v>10</v>
      </c>
      <c r="B13" s="75" t="s">
        <v>151</v>
      </c>
      <c r="C13" s="76" t="s">
        <v>1289</v>
      </c>
      <c r="D13" s="77" t="s">
        <v>1290</v>
      </c>
      <c r="E13" s="78"/>
      <c r="F13" s="77"/>
      <c r="G13" s="224" t="s">
        <v>142</v>
      </c>
      <c r="H13" s="75"/>
      <c r="I13" s="77"/>
      <c r="J13" s="79">
        <v>64.75</v>
      </c>
      <c r="K13" s="225"/>
      <c r="L13" s="226" t="s">
        <v>151</v>
      </c>
      <c r="M13" s="227">
        <f t="shared" si="0"/>
        <v>0</v>
      </c>
      <c r="N13" s="228">
        <v>64.75</v>
      </c>
      <c r="O13" s="229">
        <f t="shared" si="1"/>
        <v>0</v>
      </c>
      <c r="P13">
        <f t="shared" si="2"/>
        <v>0</v>
      </c>
    </row>
    <row r="14" spans="1:16" ht="12.75">
      <c r="A14" s="223">
        <v>21</v>
      </c>
      <c r="B14" s="75" t="s">
        <v>169</v>
      </c>
      <c r="C14" s="76" t="s">
        <v>1291</v>
      </c>
      <c r="D14" s="77" t="s">
        <v>1292</v>
      </c>
      <c r="E14" s="78"/>
      <c r="F14" s="77"/>
      <c r="G14" s="224" t="s">
        <v>142</v>
      </c>
      <c r="H14" s="75"/>
      <c r="I14" s="77"/>
      <c r="J14" s="79">
        <v>829.69</v>
      </c>
      <c r="K14" s="225"/>
      <c r="L14" s="226" t="s">
        <v>169</v>
      </c>
      <c r="M14" s="227">
        <f t="shared" si="0"/>
        <v>0</v>
      </c>
      <c r="N14" s="228">
        <v>829.69</v>
      </c>
      <c r="O14" s="229">
        <f t="shared" si="1"/>
        <v>0</v>
      </c>
      <c r="P14">
        <f t="shared" si="2"/>
        <v>0</v>
      </c>
    </row>
    <row r="15" spans="1:16" ht="12.75">
      <c r="A15" s="223">
        <v>26</v>
      </c>
      <c r="B15" s="75" t="s">
        <v>169</v>
      </c>
      <c r="C15" s="76" t="s">
        <v>1293</v>
      </c>
      <c r="D15" s="77" t="s">
        <v>1294</v>
      </c>
      <c r="E15" s="78"/>
      <c r="F15" s="77"/>
      <c r="G15" s="224" t="s">
        <v>142</v>
      </c>
      <c r="H15" s="75"/>
      <c r="I15" s="77"/>
      <c r="J15" s="79">
        <v>1021.79</v>
      </c>
      <c r="K15" s="225"/>
      <c r="L15" s="226" t="s">
        <v>169</v>
      </c>
      <c r="M15" s="227">
        <f t="shared" si="0"/>
        <v>0</v>
      </c>
      <c r="N15" s="228">
        <v>1021.79</v>
      </c>
      <c r="O15" s="229">
        <f t="shared" si="1"/>
        <v>0</v>
      </c>
      <c r="P15">
        <f t="shared" si="2"/>
        <v>0</v>
      </c>
    </row>
    <row r="16" spans="1:16" ht="12.75">
      <c r="A16" s="223">
        <v>27</v>
      </c>
      <c r="B16" s="75" t="s">
        <v>169</v>
      </c>
      <c r="C16" s="76" t="s">
        <v>500</v>
      </c>
      <c r="D16" s="77" t="s">
        <v>1294</v>
      </c>
      <c r="E16" s="78"/>
      <c r="F16" s="77"/>
      <c r="G16" s="224" t="s">
        <v>142</v>
      </c>
      <c r="H16" s="75"/>
      <c r="I16" s="77"/>
      <c r="J16" s="79">
        <v>1021.79</v>
      </c>
      <c r="K16" s="225"/>
      <c r="L16" s="226" t="s">
        <v>169</v>
      </c>
      <c r="M16" s="227">
        <f t="shared" si="0"/>
        <v>0</v>
      </c>
      <c r="N16" s="228">
        <v>1021.79</v>
      </c>
      <c r="O16" s="229">
        <f t="shared" si="1"/>
        <v>0</v>
      </c>
      <c r="P16">
        <f t="shared" si="2"/>
        <v>0</v>
      </c>
    </row>
    <row r="17" spans="1:16" ht="12.75">
      <c r="A17" s="223">
        <v>28</v>
      </c>
      <c r="B17" s="75" t="s">
        <v>169</v>
      </c>
      <c r="C17" s="76" t="s">
        <v>1295</v>
      </c>
      <c r="D17" s="77" t="s">
        <v>1294</v>
      </c>
      <c r="E17" s="78"/>
      <c r="F17" s="77"/>
      <c r="G17" s="224" t="s">
        <v>142</v>
      </c>
      <c r="H17" s="75"/>
      <c r="I17" s="77"/>
      <c r="J17" s="79">
        <v>1021.79</v>
      </c>
      <c r="K17" s="225"/>
      <c r="L17" s="226" t="s">
        <v>169</v>
      </c>
      <c r="M17" s="227">
        <f t="shared" si="0"/>
        <v>0</v>
      </c>
      <c r="N17" s="228">
        <v>1021.79</v>
      </c>
      <c r="O17" s="229">
        <f t="shared" si="1"/>
        <v>0</v>
      </c>
      <c r="P17">
        <f t="shared" si="2"/>
        <v>0</v>
      </c>
    </row>
    <row r="18" spans="1:16" ht="12.75">
      <c r="A18" s="223">
        <v>29</v>
      </c>
      <c r="B18" s="75" t="s">
        <v>169</v>
      </c>
      <c r="C18" s="76" t="s">
        <v>1296</v>
      </c>
      <c r="D18" s="77" t="s">
        <v>1294</v>
      </c>
      <c r="E18" s="78"/>
      <c r="F18" s="77"/>
      <c r="G18" s="224" t="s">
        <v>142</v>
      </c>
      <c r="H18" s="75"/>
      <c r="I18" s="77"/>
      <c r="J18" s="79">
        <v>1245.73</v>
      </c>
      <c r="K18" s="225"/>
      <c r="L18" s="226" t="s">
        <v>169</v>
      </c>
      <c r="M18" s="227">
        <f t="shared" si="0"/>
        <v>0</v>
      </c>
      <c r="N18" s="228">
        <v>1245.73</v>
      </c>
      <c r="O18" s="229">
        <f t="shared" si="1"/>
        <v>0</v>
      </c>
      <c r="P18">
        <f t="shared" si="2"/>
        <v>0</v>
      </c>
    </row>
    <row r="19" spans="1:16" ht="12.75">
      <c r="A19" s="223">
        <v>30</v>
      </c>
      <c r="B19" s="75" t="s">
        <v>169</v>
      </c>
      <c r="C19" s="76" t="s">
        <v>1297</v>
      </c>
      <c r="D19" s="77" t="s">
        <v>1294</v>
      </c>
      <c r="E19" s="78"/>
      <c r="F19" s="77"/>
      <c r="G19" s="224" t="s">
        <v>142</v>
      </c>
      <c r="H19" s="75"/>
      <c r="I19" s="77"/>
      <c r="J19" s="79">
        <v>1021.79</v>
      </c>
      <c r="K19" s="225"/>
      <c r="L19" s="226" t="s">
        <v>169</v>
      </c>
      <c r="M19" s="227">
        <f t="shared" si="0"/>
        <v>0</v>
      </c>
      <c r="N19" s="228">
        <v>1021.79</v>
      </c>
      <c r="O19" s="229">
        <f t="shared" si="1"/>
        <v>0</v>
      </c>
      <c r="P19">
        <f t="shared" si="2"/>
        <v>0</v>
      </c>
    </row>
    <row r="20" spans="1:16" ht="12.75">
      <c r="A20" s="223">
        <v>31</v>
      </c>
      <c r="B20" s="75" t="s">
        <v>169</v>
      </c>
      <c r="C20" s="76" t="s">
        <v>1298</v>
      </c>
      <c r="D20" s="77" t="s">
        <v>1294</v>
      </c>
      <c r="E20" s="78"/>
      <c r="F20" s="77"/>
      <c r="G20" s="224" t="s">
        <v>142</v>
      </c>
      <c r="H20" s="75"/>
      <c r="I20" s="77"/>
      <c r="J20" s="79">
        <v>1021.79</v>
      </c>
      <c r="K20" s="225"/>
      <c r="L20" s="226" t="s">
        <v>169</v>
      </c>
      <c r="M20" s="227">
        <f t="shared" si="0"/>
        <v>0</v>
      </c>
      <c r="N20" s="228">
        <v>1021.79</v>
      </c>
      <c r="O20" s="229">
        <f t="shared" si="1"/>
        <v>0</v>
      </c>
      <c r="P20">
        <f t="shared" si="2"/>
        <v>0</v>
      </c>
    </row>
    <row r="21" spans="1:16" ht="12.75">
      <c r="A21" s="223">
        <v>32</v>
      </c>
      <c r="B21" s="75" t="s">
        <v>169</v>
      </c>
      <c r="C21" s="76" t="s">
        <v>1299</v>
      </c>
      <c r="D21" s="77" t="s">
        <v>1294</v>
      </c>
      <c r="E21" s="78"/>
      <c r="F21" s="77"/>
      <c r="G21" s="224" t="s">
        <v>142</v>
      </c>
      <c r="H21" s="75"/>
      <c r="I21" s="77"/>
      <c r="J21" s="79">
        <v>909.84</v>
      </c>
      <c r="K21" s="225"/>
      <c r="L21" s="226" t="s">
        <v>169</v>
      </c>
      <c r="M21" s="227">
        <f t="shared" si="0"/>
        <v>0</v>
      </c>
      <c r="N21" s="228">
        <v>909.84</v>
      </c>
      <c r="O21" s="229">
        <f t="shared" si="1"/>
        <v>0</v>
      </c>
      <c r="P21">
        <f t="shared" si="2"/>
        <v>0</v>
      </c>
    </row>
    <row r="22" spans="1:16" ht="12.75">
      <c r="A22" s="223">
        <v>33</v>
      </c>
      <c r="B22" s="75" t="s">
        <v>169</v>
      </c>
      <c r="C22" s="76" t="s">
        <v>1300</v>
      </c>
      <c r="D22" s="77" t="s">
        <v>1294</v>
      </c>
      <c r="E22" s="78"/>
      <c r="F22" s="77"/>
      <c r="G22" s="224" t="s">
        <v>142</v>
      </c>
      <c r="H22" s="75"/>
      <c r="I22" s="77"/>
      <c r="J22" s="79">
        <v>1189.74</v>
      </c>
      <c r="K22" s="225"/>
      <c r="L22" s="226" t="s">
        <v>169</v>
      </c>
      <c r="M22" s="227">
        <f t="shared" si="0"/>
        <v>0</v>
      </c>
      <c r="N22" s="228">
        <v>1189.74</v>
      </c>
      <c r="O22" s="229">
        <f t="shared" si="1"/>
        <v>0</v>
      </c>
      <c r="P22">
        <f t="shared" si="2"/>
        <v>0</v>
      </c>
    </row>
    <row r="23" spans="1:16" ht="12.75">
      <c r="A23" s="223">
        <v>34</v>
      </c>
      <c r="B23" s="75" t="s">
        <v>169</v>
      </c>
      <c r="C23" s="76" t="s">
        <v>1301</v>
      </c>
      <c r="D23" s="77" t="s">
        <v>1294</v>
      </c>
      <c r="E23" s="78"/>
      <c r="F23" s="77"/>
      <c r="G23" s="224" t="s">
        <v>142</v>
      </c>
      <c r="H23" s="75"/>
      <c r="I23" s="77"/>
      <c r="J23" s="79">
        <v>1245.73</v>
      </c>
      <c r="K23" s="225"/>
      <c r="L23" s="226" t="s">
        <v>169</v>
      </c>
      <c r="M23" s="227">
        <f t="shared" si="0"/>
        <v>0</v>
      </c>
      <c r="N23" s="228">
        <v>1245.73</v>
      </c>
      <c r="O23" s="229">
        <f t="shared" si="1"/>
        <v>0</v>
      </c>
      <c r="P23">
        <f t="shared" si="2"/>
        <v>0</v>
      </c>
    </row>
    <row r="24" spans="1:16" ht="12.75">
      <c r="A24" s="223">
        <v>35</v>
      </c>
      <c r="B24" s="75" t="s">
        <v>169</v>
      </c>
      <c r="C24" s="76" t="s">
        <v>1302</v>
      </c>
      <c r="D24" s="77" t="s">
        <v>1294</v>
      </c>
      <c r="E24" s="78"/>
      <c r="F24" s="77"/>
      <c r="G24" s="224" t="s">
        <v>142</v>
      </c>
      <c r="H24" s="75"/>
      <c r="I24" s="77"/>
      <c r="J24" s="79">
        <v>1245.73</v>
      </c>
      <c r="K24" s="225"/>
      <c r="L24" s="226" t="s">
        <v>169</v>
      </c>
      <c r="M24" s="227">
        <f t="shared" si="0"/>
        <v>0</v>
      </c>
      <c r="N24" s="228">
        <v>1245.73</v>
      </c>
      <c r="O24" s="229">
        <f t="shared" si="1"/>
        <v>0</v>
      </c>
      <c r="P24">
        <f t="shared" si="2"/>
        <v>0</v>
      </c>
    </row>
    <row r="25" spans="1:16" ht="12.75">
      <c r="A25" s="223">
        <v>40</v>
      </c>
      <c r="B25" s="75" t="s">
        <v>169</v>
      </c>
      <c r="C25" s="76" t="s">
        <v>1295</v>
      </c>
      <c r="D25" s="77" t="s">
        <v>1303</v>
      </c>
      <c r="E25" s="78"/>
      <c r="F25" s="77"/>
      <c r="G25" s="224" t="s">
        <v>142</v>
      </c>
      <c r="H25" s="75"/>
      <c r="I25" s="77"/>
      <c r="J25" s="79">
        <v>1005.93</v>
      </c>
      <c r="K25" s="225"/>
      <c r="L25" s="226" t="s">
        <v>169</v>
      </c>
      <c r="M25" s="227">
        <f t="shared" si="0"/>
        <v>0</v>
      </c>
      <c r="N25" s="228">
        <v>1005.93</v>
      </c>
      <c r="O25" s="229">
        <f t="shared" si="1"/>
        <v>0</v>
      </c>
      <c r="P25">
        <f t="shared" si="2"/>
        <v>0</v>
      </c>
    </row>
    <row r="26" spans="1:16" ht="12.75">
      <c r="A26" s="223">
        <v>41</v>
      </c>
      <c r="B26" s="75" t="s">
        <v>169</v>
      </c>
      <c r="C26" s="76" t="s">
        <v>1300</v>
      </c>
      <c r="D26" s="77" t="s">
        <v>1303</v>
      </c>
      <c r="E26" s="78"/>
      <c r="F26" s="77"/>
      <c r="G26" s="224" t="s">
        <v>142</v>
      </c>
      <c r="H26" s="75"/>
      <c r="I26" s="77"/>
      <c r="J26" s="79">
        <v>1190.2</v>
      </c>
      <c r="K26" s="225"/>
      <c r="L26" s="226" t="s">
        <v>169</v>
      </c>
      <c r="M26" s="227">
        <f t="shared" si="0"/>
        <v>0</v>
      </c>
      <c r="N26" s="228">
        <v>1190.2</v>
      </c>
      <c r="O26" s="229">
        <f t="shared" si="1"/>
        <v>0</v>
      </c>
      <c r="P26">
        <f t="shared" si="2"/>
        <v>0</v>
      </c>
    </row>
    <row r="27" spans="1:16" ht="12.75">
      <c r="A27" s="223">
        <v>42</v>
      </c>
      <c r="B27" s="75" t="s">
        <v>169</v>
      </c>
      <c r="C27" s="76" t="s">
        <v>1297</v>
      </c>
      <c r="D27" s="77" t="s">
        <v>1303</v>
      </c>
      <c r="E27" s="78"/>
      <c r="F27" s="77"/>
      <c r="G27" s="224" t="s">
        <v>142</v>
      </c>
      <c r="H27" s="75"/>
      <c r="I27" s="77"/>
      <c r="J27" s="79">
        <v>1022.27</v>
      </c>
      <c r="K27" s="225"/>
      <c r="L27" s="226" t="s">
        <v>169</v>
      </c>
      <c r="M27" s="227">
        <f t="shared" si="0"/>
        <v>0</v>
      </c>
      <c r="N27" s="228">
        <v>1022.27</v>
      </c>
      <c r="O27" s="229">
        <f t="shared" si="1"/>
        <v>0</v>
      </c>
      <c r="P27">
        <f t="shared" si="2"/>
        <v>0</v>
      </c>
    </row>
    <row r="28" spans="1:16" ht="12.75">
      <c r="A28" s="223">
        <v>43</v>
      </c>
      <c r="B28" s="75" t="s">
        <v>169</v>
      </c>
      <c r="C28" s="76" t="s">
        <v>1054</v>
      </c>
      <c r="D28" s="77" t="s">
        <v>1303</v>
      </c>
      <c r="E28" s="78"/>
      <c r="F28" s="77"/>
      <c r="G28" s="224" t="s">
        <v>142</v>
      </c>
      <c r="H28" s="75"/>
      <c r="I28" s="77"/>
      <c r="J28" s="79">
        <v>1082.97</v>
      </c>
      <c r="K28" s="225"/>
      <c r="L28" s="226" t="s">
        <v>169</v>
      </c>
      <c r="M28" s="227">
        <f t="shared" si="0"/>
        <v>0</v>
      </c>
      <c r="N28" s="228">
        <v>1082.97</v>
      </c>
      <c r="O28" s="229">
        <f t="shared" si="1"/>
        <v>0</v>
      </c>
      <c r="P28">
        <f t="shared" si="2"/>
        <v>0</v>
      </c>
    </row>
    <row r="29" spans="1:16" ht="12.75">
      <c r="A29" s="223">
        <v>44</v>
      </c>
      <c r="B29" s="75" t="s">
        <v>169</v>
      </c>
      <c r="C29" s="76" t="s">
        <v>1304</v>
      </c>
      <c r="D29" s="77" t="s">
        <v>1303</v>
      </c>
      <c r="E29" s="78"/>
      <c r="F29" s="77"/>
      <c r="G29" s="224" t="s">
        <v>142</v>
      </c>
      <c r="H29" s="75"/>
      <c r="I29" s="77"/>
      <c r="J29" s="79">
        <v>820.75</v>
      </c>
      <c r="K29" s="225"/>
      <c r="L29" s="226" t="s">
        <v>169</v>
      </c>
      <c r="M29" s="227">
        <f t="shared" si="0"/>
        <v>0</v>
      </c>
      <c r="N29" s="228">
        <v>820.75</v>
      </c>
      <c r="O29" s="229">
        <f t="shared" si="1"/>
        <v>0</v>
      </c>
      <c r="P29">
        <f t="shared" si="2"/>
        <v>0</v>
      </c>
    </row>
    <row r="30" spans="1:16" ht="12.75">
      <c r="A30" s="223">
        <v>45</v>
      </c>
      <c r="B30" s="75" t="s">
        <v>169</v>
      </c>
      <c r="C30" s="76" t="s">
        <v>1269</v>
      </c>
      <c r="D30" s="77" t="s">
        <v>1303</v>
      </c>
      <c r="E30" s="78"/>
      <c r="F30" s="77"/>
      <c r="G30" s="224" t="s">
        <v>142</v>
      </c>
      <c r="H30" s="75"/>
      <c r="I30" s="77"/>
      <c r="J30" s="79">
        <v>917.3</v>
      </c>
      <c r="K30" s="225"/>
      <c r="L30" s="226" t="s">
        <v>169</v>
      </c>
      <c r="M30" s="227">
        <f t="shared" si="0"/>
        <v>0</v>
      </c>
      <c r="N30" s="228">
        <v>917.3</v>
      </c>
      <c r="O30" s="229">
        <f t="shared" si="1"/>
        <v>0</v>
      </c>
      <c r="P30">
        <f t="shared" si="2"/>
        <v>0</v>
      </c>
    </row>
    <row r="31" spans="1:16" ht="12.75">
      <c r="A31" s="223">
        <v>46</v>
      </c>
      <c r="B31" s="75" t="s">
        <v>169</v>
      </c>
      <c r="C31" s="76" t="s">
        <v>1301</v>
      </c>
      <c r="D31" s="77" t="s">
        <v>1303</v>
      </c>
      <c r="E31" s="78"/>
      <c r="F31" s="77"/>
      <c r="G31" s="224" t="s">
        <v>142</v>
      </c>
      <c r="H31" s="75"/>
      <c r="I31" s="77"/>
      <c r="J31" s="79">
        <v>1593.9</v>
      </c>
      <c r="K31" s="225"/>
      <c r="L31" s="226" t="s">
        <v>169</v>
      </c>
      <c r="M31" s="227">
        <f t="shared" si="0"/>
        <v>0</v>
      </c>
      <c r="N31" s="228">
        <v>1593.9</v>
      </c>
      <c r="O31" s="229">
        <f t="shared" si="1"/>
        <v>0</v>
      </c>
      <c r="P31">
        <f t="shared" si="2"/>
        <v>0</v>
      </c>
    </row>
    <row r="32" spans="1:16" ht="12.75">
      <c r="A32" s="223">
        <v>47</v>
      </c>
      <c r="B32" s="75" t="s">
        <v>169</v>
      </c>
      <c r="C32" s="76" t="s">
        <v>1305</v>
      </c>
      <c r="D32" s="77" t="s">
        <v>1303</v>
      </c>
      <c r="E32" s="78"/>
      <c r="F32" s="77"/>
      <c r="G32" s="224" t="s">
        <v>142</v>
      </c>
      <c r="H32" s="75"/>
      <c r="I32" s="77"/>
      <c r="J32" s="79">
        <v>976.2</v>
      </c>
      <c r="K32" s="225"/>
      <c r="L32" s="226" t="s">
        <v>169</v>
      </c>
      <c r="M32" s="227">
        <f t="shared" si="0"/>
        <v>0</v>
      </c>
      <c r="N32" s="228">
        <v>976.2</v>
      </c>
      <c r="O32" s="229">
        <f t="shared" si="1"/>
        <v>0</v>
      </c>
      <c r="P32">
        <f t="shared" si="2"/>
        <v>0</v>
      </c>
    </row>
    <row r="33" spans="1:16" ht="12.75">
      <c r="A33" s="223">
        <v>48</v>
      </c>
      <c r="B33" s="75" t="s">
        <v>169</v>
      </c>
      <c r="C33" s="76" t="s">
        <v>1298</v>
      </c>
      <c r="D33" s="77" t="s">
        <v>1306</v>
      </c>
      <c r="E33" s="78"/>
      <c r="F33" s="77"/>
      <c r="G33" s="224" t="s">
        <v>142</v>
      </c>
      <c r="H33" s="75"/>
      <c r="I33" s="77"/>
      <c r="J33" s="79">
        <v>1283.49</v>
      </c>
      <c r="K33" s="225"/>
      <c r="L33" s="226" t="s">
        <v>169</v>
      </c>
      <c r="M33" s="227">
        <f t="shared" si="0"/>
        <v>0</v>
      </c>
      <c r="N33" s="228">
        <v>1283.49</v>
      </c>
      <c r="O33" s="229">
        <f t="shared" si="1"/>
        <v>0</v>
      </c>
      <c r="P33">
        <f t="shared" si="2"/>
        <v>0</v>
      </c>
    </row>
    <row r="34" spans="1:16" ht="12.75">
      <c r="A34" s="223">
        <v>49</v>
      </c>
      <c r="B34" s="75" t="s">
        <v>169</v>
      </c>
      <c r="C34" s="76" t="s">
        <v>1296</v>
      </c>
      <c r="D34" s="77" t="s">
        <v>1303</v>
      </c>
      <c r="E34" s="78"/>
      <c r="F34" s="77"/>
      <c r="G34" s="224" t="s">
        <v>142</v>
      </c>
      <c r="H34" s="75"/>
      <c r="I34" s="77"/>
      <c r="J34" s="79">
        <v>1265.97</v>
      </c>
      <c r="K34" s="225"/>
      <c r="L34" s="226" t="s">
        <v>169</v>
      </c>
      <c r="M34" s="227">
        <f t="shared" si="0"/>
        <v>0</v>
      </c>
      <c r="N34" s="228">
        <v>1265.97</v>
      </c>
      <c r="O34" s="229">
        <f t="shared" si="1"/>
        <v>0</v>
      </c>
      <c r="P34">
        <f t="shared" si="2"/>
        <v>0</v>
      </c>
    </row>
    <row r="35" spans="1:16" ht="12.75">
      <c r="A35" s="223">
        <v>50</v>
      </c>
      <c r="B35" s="75" t="s">
        <v>169</v>
      </c>
      <c r="C35" s="76" t="s">
        <v>1307</v>
      </c>
      <c r="D35" s="77" t="s">
        <v>1303</v>
      </c>
      <c r="E35" s="78"/>
      <c r="F35" s="77"/>
      <c r="G35" s="224" t="s">
        <v>142</v>
      </c>
      <c r="H35" s="75"/>
      <c r="I35" s="77"/>
      <c r="J35" s="79">
        <v>828.7</v>
      </c>
      <c r="K35" s="225"/>
      <c r="L35" s="226" t="s">
        <v>169</v>
      </c>
      <c r="M35" s="227">
        <f t="shared" si="0"/>
        <v>0</v>
      </c>
      <c r="N35" s="228">
        <v>828.7</v>
      </c>
      <c r="O35" s="229">
        <f t="shared" si="1"/>
        <v>0</v>
      </c>
      <c r="P35">
        <f t="shared" si="2"/>
        <v>0</v>
      </c>
    </row>
    <row r="36" spans="1:16" ht="12.75">
      <c r="A36" s="223">
        <v>51</v>
      </c>
      <c r="B36" s="75" t="s">
        <v>169</v>
      </c>
      <c r="C36" s="76" t="s">
        <v>1302</v>
      </c>
      <c r="D36" s="77" t="s">
        <v>1303</v>
      </c>
      <c r="E36" s="78"/>
      <c r="F36" s="77"/>
      <c r="G36" s="224" t="s">
        <v>142</v>
      </c>
      <c r="H36" s="75"/>
      <c r="I36" s="77"/>
      <c r="J36" s="79">
        <v>1458.85</v>
      </c>
      <c r="K36" s="225"/>
      <c r="L36" s="226" t="s">
        <v>169</v>
      </c>
      <c r="M36" s="227">
        <f t="shared" si="0"/>
        <v>0</v>
      </c>
      <c r="N36" s="228">
        <v>1458.85</v>
      </c>
      <c r="O36" s="229">
        <f t="shared" si="1"/>
        <v>0</v>
      </c>
      <c r="P36">
        <f t="shared" si="2"/>
        <v>0</v>
      </c>
    </row>
    <row r="37" spans="1:16" ht="12.75">
      <c r="A37" s="223">
        <v>52</v>
      </c>
      <c r="B37" s="75" t="s">
        <v>169</v>
      </c>
      <c r="C37" s="76" t="s">
        <v>1299</v>
      </c>
      <c r="D37" s="77" t="s">
        <v>1303</v>
      </c>
      <c r="E37" s="78"/>
      <c r="F37" s="77"/>
      <c r="G37" s="224" t="s">
        <v>142</v>
      </c>
      <c r="H37" s="75"/>
      <c r="I37" s="77"/>
      <c r="J37" s="79">
        <v>843.06</v>
      </c>
      <c r="K37" s="225"/>
      <c r="L37" s="226" t="s">
        <v>169</v>
      </c>
      <c r="M37" s="227">
        <f t="shared" si="0"/>
        <v>0</v>
      </c>
      <c r="N37" s="228">
        <v>843.06</v>
      </c>
      <c r="O37" s="229">
        <f t="shared" si="1"/>
        <v>0</v>
      </c>
      <c r="P37">
        <f t="shared" si="2"/>
        <v>0</v>
      </c>
    </row>
    <row r="38" spans="1:16" ht="12.75">
      <c r="A38" s="223">
        <v>56</v>
      </c>
      <c r="B38" s="75" t="s">
        <v>169</v>
      </c>
      <c r="C38" s="76" t="s">
        <v>1308</v>
      </c>
      <c r="D38" s="77" t="s">
        <v>1309</v>
      </c>
      <c r="E38" s="78"/>
      <c r="F38" s="77"/>
      <c r="G38" s="224" t="s">
        <v>142</v>
      </c>
      <c r="H38" s="75"/>
      <c r="I38" s="77"/>
      <c r="J38" s="79">
        <v>70.55</v>
      </c>
      <c r="K38" s="225"/>
      <c r="L38" s="226" t="s">
        <v>169</v>
      </c>
      <c r="M38" s="227">
        <f t="shared" si="0"/>
        <v>0</v>
      </c>
      <c r="N38" s="228">
        <v>70.55</v>
      </c>
      <c r="O38" s="229">
        <f t="shared" si="1"/>
        <v>0</v>
      </c>
      <c r="P38">
        <f t="shared" si="2"/>
        <v>0</v>
      </c>
    </row>
    <row r="39" spans="1:16" ht="12.75">
      <c r="A39" s="223">
        <v>59</v>
      </c>
      <c r="B39" s="75" t="s">
        <v>169</v>
      </c>
      <c r="C39" s="76" t="s">
        <v>1308</v>
      </c>
      <c r="D39" s="77" t="s">
        <v>1310</v>
      </c>
      <c r="E39" s="78"/>
      <c r="F39" s="77"/>
      <c r="G39" s="224" t="s">
        <v>142</v>
      </c>
      <c r="H39" s="75"/>
      <c r="I39" s="77"/>
      <c r="J39" s="79">
        <v>444.64</v>
      </c>
      <c r="K39" s="225"/>
      <c r="L39" s="226" t="s">
        <v>169</v>
      </c>
      <c r="M39" s="227">
        <f t="shared" si="0"/>
        <v>0</v>
      </c>
      <c r="N39" s="228">
        <v>444.64</v>
      </c>
      <c r="O39" s="229">
        <f t="shared" si="1"/>
        <v>0</v>
      </c>
      <c r="P39">
        <f t="shared" si="2"/>
        <v>0</v>
      </c>
    </row>
    <row r="40" spans="1:16" ht="12.75">
      <c r="A40" s="223">
        <v>62</v>
      </c>
      <c r="B40" s="75" t="s">
        <v>169</v>
      </c>
      <c r="C40" s="76" t="s">
        <v>1308</v>
      </c>
      <c r="D40" s="77" t="s">
        <v>1311</v>
      </c>
      <c r="E40" s="78"/>
      <c r="F40" s="77"/>
      <c r="G40" s="224" t="s">
        <v>142</v>
      </c>
      <c r="H40" s="75"/>
      <c r="I40" s="77"/>
      <c r="J40" s="79">
        <v>335.33</v>
      </c>
      <c r="K40" s="225"/>
      <c r="L40" s="226" t="s">
        <v>169</v>
      </c>
      <c r="M40" s="227">
        <f t="shared" si="0"/>
        <v>0</v>
      </c>
      <c r="N40" s="228">
        <v>335.33</v>
      </c>
      <c r="O40" s="229">
        <f t="shared" si="1"/>
        <v>0</v>
      </c>
      <c r="P40">
        <f t="shared" si="2"/>
        <v>0</v>
      </c>
    </row>
    <row r="41" spans="1:16" ht="12.75">
      <c r="A41" s="223">
        <v>70</v>
      </c>
      <c r="B41" s="75" t="s">
        <v>208</v>
      </c>
      <c r="C41" s="76" t="s">
        <v>1283</v>
      </c>
      <c r="D41" s="77" t="s">
        <v>1312</v>
      </c>
      <c r="E41" s="78"/>
      <c r="F41" s="77"/>
      <c r="G41" s="224" t="s">
        <v>142</v>
      </c>
      <c r="H41" s="75"/>
      <c r="I41" s="77"/>
      <c r="J41" s="79">
        <v>675</v>
      </c>
      <c r="K41" s="225"/>
      <c r="L41" s="226" t="s">
        <v>208</v>
      </c>
      <c r="M41" s="227">
        <f t="shared" si="0"/>
        <v>0</v>
      </c>
      <c r="N41" s="228">
        <v>675</v>
      </c>
      <c r="O41" s="229">
        <f t="shared" si="1"/>
        <v>0</v>
      </c>
      <c r="P41">
        <f t="shared" si="2"/>
        <v>0</v>
      </c>
    </row>
    <row r="42" spans="1:16" ht="12.75">
      <c r="A42" s="223">
        <v>73</v>
      </c>
      <c r="B42" s="75" t="s">
        <v>136</v>
      </c>
      <c r="C42" s="76" t="s">
        <v>1313</v>
      </c>
      <c r="D42" s="77" t="s">
        <v>1314</v>
      </c>
      <c r="E42" s="78"/>
      <c r="F42" s="77"/>
      <c r="G42" s="224" t="s">
        <v>142</v>
      </c>
      <c r="H42" s="75"/>
      <c r="I42" s="77"/>
      <c r="J42" s="79">
        <v>150</v>
      </c>
      <c r="K42" s="225"/>
      <c r="L42" s="226" t="s">
        <v>136</v>
      </c>
      <c r="M42" s="227">
        <f t="shared" si="0"/>
        <v>0</v>
      </c>
      <c r="N42" s="228">
        <v>150</v>
      </c>
      <c r="O42" s="229">
        <f t="shared" si="1"/>
        <v>0</v>
      </c>
      <c r="P42">
        <f t="shared" si="2"/>
        <v>0</v>
      </c>
    </row>
    <row r="43" spans="1:16" ht="12.75">
      <c r="A43" s="223">
        <v>74</v>
      </c>
      <c r="B43" s="75" t="s">
        <v>136</v>
      </c>
      <c r="C43" s="76" t="s">
        <v>1315</v>
      </c>
      <c r="D43" s="77" t="s">
        <v>1316</v>
      </c>
      <c r="E43" s="78"/>
      <c r="F43" s="77"/>
      <c r="G43" s="224" t="s">
        <v>142</v>
      </c>
      <c r="H43" s="75"/>
      <c r="I43" s="77"/>
      <c r="J43" s="79">
        <v>350</v>
      </c>
      <c r="K43" s="225"/>
      <c r="L43" s="226" t="s">
        <v>136</v>
      </c>
      <c r="M43" s="227">
        <f t="shared" si="0"/>
        <v>0</v>
      </c>
      <c r="N43" s="228">
        <v>350</v>
      </c>
      <c r="O43" s="229">
        <f t="shared" si="1"/>
        <v>0</v>
      </c>
      <c r="P43">
        <f t="shared" si="2"/>
        <v>0</v>
      </c>
    </row>
    <row r="44" spans="1:16" ht="12.75">
      <c r="A44" s="223">
        <v>75</v>
      </c>
      <c r="B44" s="75" t="s">
        <v>136</v>
      </c>
      <c r="C44" s="76" t="s">
        <v>1317</v>
      </c>
      <c r="D44" s="77" t="s">
        <v>1318</v>
      </c>
      <c r="E44" s="78"/>
      <c r="F44" s="77"/>
      <c r="G44" s="224" t="s">
        <v>142</v>
      </c>
      <c r="H44" s="75"/>
      <c r="I44" s="77"/>
      <c r="J44" s="79">
        <v>500</v>
      </c>
      <c r="K44" s="225"/>
      <c r="L44" s="226" t="s">
        <v>136</v>
      </c>
      <c r="M44" s="227">
        <f t="shared" si="0"/>
        <v>0</v>
      </c>
      <c r="N44" s="228">
        <v>500</v>
      </c>
      <c r="O44" s="229">
        <f t="shared" si="1"/>
        <v>0</v>
      </c>
      <c r="P44">
        <f t="shared" si="2"/>
        <v>0</v>
      </c>
    </row>
    <row r="45" spans="1:16" ht="12.75">
      <c r="A45" s="223">
        <v>76</v>
      </c>
      <c r="B45" s="75" t="s">
        <v>136</v>
      </c>
      <c r="C45" s="76" t="s">
        <v>1319</v>
      </c>
      <c r="D45" s="77" t="s">
        <v>1320</v>
      </c>
      <c r="E45" s="78"/>
      <c r="F45" s="77"/>
      <c r="G45" s="224" t="s">
        <v>142</v>
      </c>
      <c r="H45" s="75"/>
      <c r="I45" s="77"/>
      <c r="J45" s="79">
        <v>83</v>
      </c>
      <c r="K45" s="225"/>
      <c r="L45" s="226" t="s">
        <v>136</v>
      </c>
      <c r="M45" s="227">
        <f t="shared" si="0"/>
        <v>0</v>
      </c>
      <c r="N45" s="228">
        <v>83</v>
      </c>
      <c r="O45" s="229">
        <f t="shared" si="1"/>
        <v>0</v>
      </c>
      <c r="P45">
        <f t="shared" si="2"/>
        <v>0</v>
      </c>
    </row>
    <row r="46" spans="1:16" ht="12.75">
      <c r="A46" s="223">
        <v>77</v>
      </c>
      <c r="B46" s="75" t="s">
        <v>136</v>
      </c>
      <c r="C46" s="76" t="s">
        <v>1321</v>
      </c>
      <c r="D46" s="77" t="s">
        <v>1322</v>
      </c>
      <c r="E46" s="78"/>
      <c r="F46" s="77"/>
      <c r="G46" s="224" t="s">
        <v>142</v>
      </c>
      <c r="H46" s="75"/>
      <c r="I46" s="77"/>
      <c r="J46" s="79">
        <v>450</v>
      </c>
      <c r="K46" s="225"/>
      <c r="L46" s="226" t="s">
        <v>136</v>
      </c>
      <c r="M46" s="227">
        <f t="shared" si="0"/>
        <v>0</v>
      </c>
      <c r="N46" s="228">
        <v>450</v>
      </c>
      <c r="O46" s="229">
        <f t="shared" si="1"/>
        <v>0</v>
      </c>
      <c r="P46">
        <f t="shared" si="2"/>
        <v>0</v>
      </c>
    </row>
    <row r="47" spans="1:16" ht="12.75">
      <c r="A47" s="223">
        <v>78</v>
      </c>
      <c r="B47" s="75" t="s">
        <v>136</v>
      </c>
      <c r="C47" s="76" t="s">
        <v>1323</v>
      </c>
      <c r="D47" s="77" t="s">
        <v>1324</v>
      </c>
      <c r="E47" s="78"/>
      <c r="F47" s="77"/>
      <c r="G47" s="224" t="s">
        <v>142</v>
      </c>
      <c r="H47" s="75"/>
      <c r="I47" s="77"/>
      <c r="J47" s="79">
        <v>100</v>
      </c>
      <c r="K47" s="225"/>
      <c r="L47" s="226" t="s">
        <v>136</v>
      </c>
      <c r="M47" s="227">
        <f t="shared" si="0"/>
        <v>0</v>
      </c>
      <c r="N47" s="228">
        <v>100</v>
      </c>
      <c r="O47" s="229">
        <f t="shared" si="1"/>
        <v>0</v>
      </c>
      <c r="P47">
        <f t="shared" si="2"/>
        <v>0</v>
      </c>
    </row>
    <row r="48" spans="1:16" ht="12.75">
      <c r="A48" s="223">
        <v>79</v>
      </c>
      <c r="B48" s="75" t="s">
        <v>136</v>
      </c>
      <c r="C48" s="76" t="s">
        <v>1325</v>
      </c>
      <c r="D48" s="77" t="s">
        <v>1326</v>
      </c>
      <c r="E48" s="78"/>
      <c r="F48" s="77"/>
      <c r="G48" s="224" t="s">
        <v>142</v>
      </c>
      <c r="H48" s="75"/>
      <c r="I48" s="77"/>
      <c r="J48" s="79">
        <v>50</v>
      </c>
      <c r="K48" s="225"/>
      <c r="L48" s="226" t="s">
        <v>136</v>
      </c>
      <c r="M48" s="227">
        <f t="shared" si="0"/>
        <v>0</v>
      </c>
      <c r="N48" s="228">
        <v>50</v>
      </c>
      <c r="O48" s="229">
        <f t="shared" si="1"/>
        <v>0</v>
      </c>
      <c r="P48">
        <f t="shared" si="2"/>
        <v>0</v>
      </c>
    </row>
    <row r="49" spans="1:16" ht="12.75">
      <c r="A49" s="223">
        <v>80</v>
      </c>
      <c r="B49" s="75" t="s">
        <v>136</v>
      </c>
      <c r="C49" s="76" t="s">
        <v>1327</v>
      </c>
      <c r="D49" s="77" t="s">
        <v>1328</v>
      </c>
      <c r="E49" s="78"/>
      <c r="F49" s="77"/>
      <c r="G49" s="224" t="s">
        <v>142</v>
      </c>
      <c r="H49" s="75"/>
      <c r="I49" s="77"/>
      <c r="J49" s="79">
        <v>1000</v>
      </c>
      <c r="K49" s="225"/>
      <c r="L49" s="226" t="s">
        <v>136</v>
      </c>
      <c r="M49" s="227">
        <f t="shared" si="0"/>
        <v>0</v>
      </c>
      <c r="N49" s="228">
        <v>1000</v>
      </c>
      <c r="O49" s="229">
        <f t="shared" si="1"/>
        <v>0</v>
      </c>
      <c r="P49">
        <f t="shared" si="2"/>
        <v>0</v>
      </c>
    </row>
    <row r="50" spans="1:16" ht="12.75">
      <c r="A50" s="223">
        <v>82</v>
      </c>
      <c r="B50" s="75" t="s">
        <v>136</v>
      </c>
      <c r="C50" s="76" t="s">
        <v>1283</v>
      </c>
      <c r="D50" s="77" t="s">
        <v>1329</v>
      </c>
      <c r="E50" s="78"/>
      <c r="F50" s="77"/>
      <c r="G50" s="224" t="s">
        <v>142</v>
      </c>
      <c r="H50" s="75"/>
      <c r="I50" s="77"/>
      <c r="J50" s="79">
        <v>3511</v>
      </c>
      <c r="K50" s="225"/>
      <c r="L50" s="226" t="s">
        <v>136</v>
      </c>
      <c r="M50" s="227">
        <f t="shared" si="0"/>
        <v>0</v>
      </c>
      <c r="N50" s="228">
        <v>3511</v>
      </c>
      <c r="O50" s="229">
        <f t="shared" si="1"/>
        <v>0</v>
      </c>
      <c r="P50">
        <f t="shared" si="2"/>
        <v>0</v>
      </c>
    </row>
    <row r="51" spans="1:16" ht="12.75">
      <c r="A51" s="223">
        <v>89</v>
      </c>
      <c r="B51" s="75" t="s">
        <v>1330</v>
      </c>
      <c r="C51" s="76" t="s">
        <v>295</v>
      </c>
      <c r="D51" s="77" t="s">
        <v>1331</v>
      </c>
      <c r="E51" s="78"/>
      <c r="F51" s="77"/>
      <c r="G51" s="224" t="s">
        <v>142</v>
      </c>
      <c r="H51" s="75"/>
      <c r="I51" s="77"/>
      <c r="J51" s="79">
        <v>11.7</v>
      </c>
      <c r="K51" s="225"/>
      <c r="L51" s="226" t="s">
        <v>1330</v>
      </c>
      <c r="M51" s="227">
        <f t="shared" si="0"/>
        <v>0</v>
      </c>
      <c r="N51" s="228">
        <v>11.7</v>
      </c>
      <c r="O51" s="229">
        <f t="shared" si="1"/>
        <v>0</v>
      </c>
      <c r="P51">
        <f t="shared" si="2"/>
        <v>0</v>
      </c>
    </row>
    <row r="52" spans="1:16" ht="12.75">
      <c r="A52" s="223">
        <v>95</v>
      </c>
      <c r="B52" s="75" t="s">
        <v>263</v>
      </c>
      <c r="C52" s="76" t="s">
        <v>1332</v>
      </c>
      <c r="D52" s="77" t="s">
        <v>1333</v>
      </c>
      <c r="E52" s="78"/>
      <c r="F52" s="77"/>
      <c r="G52" s="224" t="s">
        <v>1334</v>
      </c>
      <c r="H52" s="75"/>
      <c r="I52" s="77"/>
      <c r="J52" s="79">
        <v>126.53</v>
      </c>
      <c r="K52" s="225"/>
      <c r="L52" s="226" t="s">
        <v>263</v>
      </c>
      <c r="M52" s="227">
        <f t="shared" si="0"/>
        <v>0</v>
      </c>
      <c r="N52" s="228">
        <v>126.53</v>
      </c>
      <c r="O52" s="229">
        <f t="shared" si="1"/>
        <v>0</v>
      </c>
      <c r="P52">
        <f t="shared" si="2"/>
        <v>0</v>
      </c>
    </row>
    <row r="53" spans="1:16" ht="12.75">
      <c r="A53" s="223">
        <v>102</v>
      </c>
      <c r="B53" s="75" t="s">
        <v>263</v>
      </c>
      <c r="C53" s="76" t="s">
        <v>1283</v>
      </c>
      <c r="D53" s="77" t="s">
        <v>1335</v>
      </c>
      <c r="E53" s="78"/>
      <c r="F53" s="77"/>
      <c r="G53" s="224" t="s">
        <v>142</v>
      </c>
      <c r="H53" s="75"/>
      <c r="I53" s="77"/>
      <c r="J53" s="79">
        <v>351.1</v>
      </c>
      <c r="K53" s="225"/>
      <c r="L53" s="226" t="s">
        <v>263</v>
      </c>
      <c r="M53" s="227">
        <f t="shared" si="0"/>
        <v>0</v>
      </c>
      <c r="N53" s="228">
        <v>351.1</v>
      </c>
      <c r="O53" s="229">
        <f t="shared" si="1"/>
        <v>0</v>
      </c>
      <c r="P53">
        <f t="shared" si="2"/>
        <v>0</v>
      </c>
    </row>
    <row r="54" spans="1:16" ht="12.75">
      <c r="A54" s="223">
        <v>103</v>
      </c>
      <c r="B54" s="75" t="s">
        <v>310</v>
      </c>
      <c r="C54" s="76" t="s">
        <v>1336</v>
      </c>
      <c r="D54" s="77" t="s">
        <v>1337</v>
      </c>
      <c r="E54" s="78"/>
      <c r="F54" s="77"/>
      <c r="G54" s="224" t="s">
        <v>142</v>
      </c>
      <c r="H54" s="75"/>
      <c r="I54" s="77"/>
      <c r="J54" s="79">
        <v>404.04</v>
      </c>
      <c r="K54" s="225"/>
      <c r="L54" s="226" t="s">
        <v>310</v>
      </c>
      <c r="M54" s="227">
        <f t="shared" si="0"/>
        <v>0</v>
      </c>
      <c r="N54" s="228">
        <v>404.04</v>
      </c>
      <c r="O54" s="229">
        <f t="shared" si="1"/>
        <v>0</v>
      </c>
      <c r="P54">
        <f t="shared" si="2"/>
        <v>0</v>
      </c>
    </row>
    <row r="55" spans="1:16" ht="12.75">
      <c r="A55" s="223">
        <v>104</v>
      </c>
      <c r="B55" s="75" t="s">
        <v>217</v>
      </c>
      <c r="C55" s="76" t="s">
        <v>1336</v>
      </c>
      <c r="D55" s="77" t="s">
        <v>1338</v>
      </c>
      <c r="E55" s="78"/>
      <c r="F55" s="77"/>
      <c r="G55" s="224" t="s">
        <v>142</v>
      </c>
      <c r="H55" s="75"/>
      <c r="I55" s="77"/>
      <c r="J55" s="79">
        <v>2</v>
      </c>
      <c r="K55" s="225"/>
      <c r="L55" s="226" t="s">
        <v>217</v>
      </c>
      <c r="M55" s="227">
        <f t="shared" si="0"/>
        <v>0</v>
      </c>
      <c r="N55" s="228">
        <v>2</v>
      </c>
      <c r="O55" s="229">
        <f t="shared" si="1"/>
        <v>0</v>
      </c>
      <c r="P55">
        <f t="shared" si="2"/>
        <v>0</v>
      </c>
    </row>
    <row r="56" spans="1:16" ht="12.75">
      <c r="A56" s="223">
        <v>105</v>
      </c>
      <c r="B56" s="75" t="s">
        <v>244</v>
      </c>
      <c r="C56" s="76" t="s">
        <v>1295</v>
      </c>
      <c r="D56" s="77" t="s">
        <v>1339</v>
      </c>
      <c r="E56" s="78"/>
      <c r="F56" s="77"/>
      <c r="G56" s="224" t="s">
        <v>142</v>
      </c>
      <c r="H56" s="75"/>
      <c r="I56" s="77"/>
      <c r="J56" s="79">
        <v>650</v>
      </c>
      <c r="K56" s="225"/>
      <c r="L56" s="226" t="s">
        <v>244</v>
      </c>
      <c r="M56" s="227">
        <f t="shared" si="0"/>
        <v>0</v>
      </c>
      <c r="N56" s="228">
        <v>650</v>
      </c>
      <c r="O56" s="229">
        <f t="shared" si="1"/>
        <v>0</v>
      </c>
      <c r="P56">
        <f t="shared" si="2"/>
        <v>0</v>
      </c>
    </row>
    <row r="57" spans="1:16" ht="12.75">
      <c r="A57" s="223">
        <v>129</v>
      </c>
      <c r="B57" s="75" t="s">
        <v>264</v>
      </c>
      <c r="C57" s="76" t="s">
        <v>1291</v>
      </c>
      <c r="D57" s="77" t="s">
        <v>1292</v>
      </c>
      <c r="E57" s="78"/>
      <c r="F57" s="77"/>
      <c r="G57" s="224" t="s">
        <v>142</v>
      </c>
      <c r="H57" s="75"/>
      <c r="I57" s="77"/>
      <c r="J57" s="79">
        <v>829.69</v>
      </c>
      <c r="K57" s="225"/>
      <c r="L57" s="226" t="s">
        <v>264</v>
      </c>
      <c r="M57" s="227">
        <f t="shared" si="0"/>
        <v>0</v>
      </c>
      <c r="N57" s="228">
        <v>829.69</v>
      </c>
      <c r="O57" s="229">
        <f t="shared" si="1"/>
        <v>0</v>
      </c>
      <c r="P57">
        <f t="shared" si="2"/>
        <v>0</v>
      </c>
    </row>
    <row r="58" spans="1:16" ht="12.75">
      <c r="A58" s="223">
        <v>134</v>
      </c>
      <c r="B58" s="75" t="s">
        <v>264</v>
      </c>
      <c r="C58" s="76" t="s">
        <v>1340</v>
      </c>
      <c r="D58" s="77" t="s">
        <v>1294</v>
      </c>
      <c r="E58" s="78"/>
      <c r="F58" s="77"/>
      <c r="G58" s="224" t="s">
        <v>142</v>
      </c>
      <c r="H58" s="75"/>
      <c r="I58" s="77"/>
      <c r="J58" s="79">
        <v>1245.73</v>
      </c>
      <c r="K58" s="225"/>
      <c r="L58" s="226" t="s">
        <v>264</v>
      </c>
      <c r="M58" s="227">
        <f t="shared" si="0"/>
        <v>0</v>
      </c>
      <c r="N58" s="228">
        <v>1245.73</v>
      </c>
      <c r="O58" s="229">
        <f t="shared" si="1"/>
        <v>0</v>
      </c>
      <c r="P58">
        <f t="shared" si="2"/>
        <v>0</v>
      </c>
    </row>
    <row r="59" spans="1:16" ht="12.75">
      <c r="A59" s="223">
        <v>135</v>
      </c>
      <c r="B59" s="75" t="s">
        <v>264</v>
      </c>
      <c r="C59" s="76" t="s">
        <v>1204</v>
      </c>
      <c r="D59" s="77" t="s">
        <v>1294</v>
      </c>
      <c r="E59" s="78"/>
      <c r="F59" s="77"/>
      <c r="G59" s="224" t="s">
        <v>142</v>
      </c>
      <c r="H59" s="75"/>
      <c r="I59" s="77"/>
      <c r="J59" s="79">
        <v>1021.79</v>
      </c>
      <c r="K59" s="225"/>
      <c r="L59" s="226" t="s">
        <v>264</v>
      </c>
      <c r="M59" s="227">
        <f t="shared" si="0"/>
        <v>0</v>
      </c>
      <c r="N59" s="228">
        <v>1021.79</v>
      </c>
      <c r="O59" s="229">
        <f t="shared" si="1"/>
        <v>0</v>
      </c>
      <c r="P59">
        <f t="shared" si="2"/>
        <v>0</v>
      </c>
    </row>
    <row r="60" spans="1:16" ht="12.75">
      <c r="A60" s="223">
        <v>139</v>
      </c>
      <c r="B60" s="75" t="s">
        <v>264</v>
      </c>
      <c r="C60" s="76" t="s">
        <v>1204</v>
      </c>
      <c r="D60" s="77" t="s">
        <v>1303</v>
      </c>
      <c r="E60" s="78"/>
      <c r="F60" s="77"/>
      <c r="G60" s="224" t="s">
        <v>142</v>
      </c>
      <c r="H60" s="75"/>
      <c r="I60" s="77"/>
      <c r="J60" s="79">
        <v>981.6</v>
      </c>
      <c r="K60" s="225"/>
      <c r="L60" s="226" t="s">
        <v>264</v>
      </c>
      <c r="M60" s="227">
        <f t="shared" si="0"/>
        <v>0</v>
      </c>
      <c r="N60" s="228">
        <v>981.6</v>
      </c>
      <c r="O60" s="229">
        <f t="shared" si="1"/>
        <v>0</v>
      </c>
      <c r="P60">
        <f t="shared" si="2"/>
        <v>0</v>
      </c>
    </row>
    <row r="61" spans="1:16" ht="12.75">
      <c r="A61" s="223">
        <v>140</v>
      </c>
      <c r="B61" s="75" t="s">
        <v>264</v>
      </c>
      <c r="C61" s="76" t="s">
        <v>1340</v>
      </c>
      <c r="D61" s="77" t="s">
        <v>1303</v>
      </c>
      <c r="E61" s="78"/>
      <c r="F61" s="77"/>
      <c r="G61" s="224" t="s">
        <v>142</v>
      </c>
      <c r="H61" s="75"/>
      <c r="I61" s="77"/>
      <c r="J61" s="79">
        <v>1203.53</v>
      </c>
      <c r="K61" s="225"/>
      <c r="L61" s="226" t="s">
        <v>264</v>
      </c>
      <c r="M61" s="227">
        <f t="shared" si="0"/>
        <v>0</v>
      </c>
      <c r="N61" s="228">
        <v>1203.53</v>
      </c>
      <c r="O61" s="229">
        <f t="shared" si="1"/>
        <v>0</v>
      </c>
      <c r="P61">
        <f t="shared" si="2"/>
        <v>0</v>
      </c>
    </row>
    <row r="62" spans="1:16" ht="12.75">
      <c r="A62" s="223">
        <v>141</v>
      </c>
      <c r="B62" s="75" t="s">
        <v>264</v>
      </c>
      <c r="C62" s="76" t="s">
        <v>1341</v>
      </c>
      <c r="D62" s="77" t="s">
        <v>1303</v>
      </c>
      <c r="E62" s="78"/>
      <c r="F62" s="77"/>
      <c r="G62" s="224" t="s">
        <v>142</v>
      </c>
      <c r="H62" s="75"/>
      <c r="I62" s="77"/>
      <c r="J62" s="79">
        <v>978.51</v>
      </c>
      <c r="K62" s="225"/>
      <c r="L62" s="226" t="s">
        <v>264</v>
      </c>
      <c r="M62" s="227">
        <f t="shared" si="0"/>
        <v>0</v>
      </c>
      <c r="N62" s="228">
        <v>978.51</v>
      </c>
      <c r="O62" s="229">
        <f t="shared" si="1"/>
        <v>0</v>
      </c>
      <c r="P62">
        <f t="shared" si="2"/>
        <v>0</v>
      </c>
    </row>
    <row r="63" spans="1:16" ht="12.75">
      <c r="A63" s="223">
        <v>144</v>
      </c>
      <c r="B63" s="75" t="s">
        <v>264</v>
      </c>
      <c r="C63" s="76" t="s">
        <v>1308</v>
      </c>
      <c r="D63" s="77" t="s">
        <v>1309</v>
      </c>
      <c r="E63" s="78"/>
      <c r="F63" s="77"/>
      <c r="G63" s="224" t="s">
        <v>142</v>
      </c>
      <c r="H63" s="75"/>
      <c r="I63" s="77"/>
      <c r="J63" s="79">
        <v>70.55</v>
      </c>
      <c r="K63" s="225"/>
      <c r="L63" s="226" t="s">
        <v>264</v>
      </c>
      <c r="M63" s="227">
        <f t="shared" si="0"/>
        <v>0</v>
      </c>
      <c r="N63" s="228">
        <v>70.55</v>
      </c>
      <c r="O63" s="229">
        <f t="shared" si="1"/>
        <v>0</v>
      </c>
      <c r="P63">
        <f t="shared" si="2"/>
        <v>0</v>
      </c>
    </row>
    <row r="64" spans="1:16" ht="12.75">
      <c r="A64" s="223">
        <v>147</v>
      </c>
      <c r="B64" s="75" t="s">
        <v>264</v>
      </c>
      <c r="C64" s="76" t="s">
        <v>1308</v>
      </c>
      <c r="D64" s="77" t="s">
        <v>1342</v>
      </c>
      <c r="E64" s="78"/>
      <c r="F64" s="77"/>
      <c r="G64" s="224" t="s">
        <v>142</v>
      </c>
      <c r="H64" s="75"/>
      <c r="I64" s="77"/>
      <c r="J64" s="79">
        <v>574.94</v>
      </c>
      <c r="K64" s="225"/>
      <c r="L64" s="226" t="s">
        <v>264</v>
      </c>
      <c r="M64" s="227">
        <f t="shared" si="0"/>
        <v>0</v>
      </c>
      <c r="N64" s="228">
        <v>574.94</v>
      </c>
      <c r="O64" s="229">
        <f t="shared" si="1"/>
        <v>0</v>
      </c>
      <c r="P64">
        <f t="shared" si="2"/>
        <v>0</v>
      </c>
    </row>
    <row r="65" spans="1:16" ht="12.75">
      <c r="A65" s="223">
        <v>150</v>
      </c>
      <c r="B65" s="75" t="s">
        <v>264</v>
      </c>
      <c r="C65" s="76" t="s">
        <v>1308</v>
      </c>
      <c r="D65" s="77" t="s">
        <v>1343</v>
      </c>
      <c r="E65" s="78"/>
      <c r="F65" s="77"/>
      <c r="G65" s="224" t="s">
        <v>142</v>
      </c>
      <c r="H65" s="75"/>
      <c r="I65" s="77"/>
      <c r="J65" s="79">
        <v>335.33</v>
      </c>
      <c r="K65" s="225"/>
      <c r="L65" s="226" t="s">
        <v>264</v>
      </c>
      <c r="M65" s="227">
        <f t="shared" si="0"/>
        <v>0</v>
      </c>
      <c r="N65" s="228">
        <v>335.33</v>
      </c>
      <c r="O65" s="229">
        <f t="shared" si="1"/>
        <v>0</v>
      </c>
      <c r="P65">
        <f t="shared" si="2"/>
        <v>0</v>
      </c>
    </row>
    <row r="66" spans="1:16" ht="12.75">
      <c r="A66" s="223">
        <v>162</v>
      </c>
      <c r="B66" s="75" t="s">
        <v>327</v>
      </c>
      <c r="C66" s="76" t="s">
        <v>1319</v>
      </c>
      <c r="D66" s="77" t="s">
        <v>1344</v>
      </c>
      <c r="E66" s="78"/>
      <c r="F66" s="77"/>
      <c r="G66" s="224" t="s">
        <v>142</v>
      </c>
      <c r="H66" s="75"/>
      <c r="I66" s="77"/>
      <c r="J66" s="79">
        <v>249</v>
      </c>
      <c r="K66" s="225"/>
      <c r="L66" s="226" t="s">
        <v>327</v>
      </c>
      <c r="M66" s="227">
        <f t="shared" si="0"/>
        <v>0</v>
      </c>
      <c r="N66" s="228">
        <v>249</v>
      </c>
      <c r="O66" s="229">
        <f t="shared" si="1"/>
        <v>0</v>
      </c>
      <c r="P66">
        <f t="shared" si="2"/>
        <v>0</v>
      </c>
    </row>
    <row r="67" spans="1:16" ht="12.75">
      <c r="A67" s="223">
        <v>163</v>
      </c>
      <c r="B67" s="75" t="s">
        <v>327</v>
      </c>
      <c r="C67" s="76" t="s">
        <v>1295</v>
      </c>
      <c r="D67" s="77" t="s">
        <v>1345</v>
      </c>
      <c r="E67" s="78"/>
      <c r="F67" s="77"/>
      <c r="G67" s="224" t="s">
        <v>142</v>
      </c>
      <c r="H67" s="75"/>
      <c r="I67" s="77"/>
      <c r="J67" s="79">
        <v>781.95</v>
      </c>
      <c r="K67" s="225"/>
      <c r="L67" s="226" t="s">
        <v>327</v>
      </c>
      <c r="M67" s="227">
        <f t="shared" si="0"/>
        <v>0</v>
      </c>
      <c r="N67" s="228">
        <v>781.95</v>
      </c>
      <c r="O67" s="229">
        <f t="shared" si="1"/>
        <v>0</v>
      </c>
      <c r="P67">
        <f t="shared" si="2"/>
        <v>0</v>
      </c>
    </row>
    <row r="68" spans="1:16" ht="12.75">
      <c r="A68" s="223">
        <v>164</v>
      </c>
      <c r="B68" s="75" t="s">
        <v>327</v>
      </c>
      <c r="C68" s="76" t="s">
        <v>1295</v>
      </c>
      <c r="D68" s="77" t="s">
        <v>1345</v>
      </c>
      <c r="E68" s="78"/>
      <c r="F68" s="77"/>
      <c r="G68" s="224" t="s">
        <v>142</v>
      </c>
      <c r="H68" s="75"/>
      <c r="I68" s="77"/>
      <c r="J68" s="79">
        <v>200</v>
      </c>
      <c r="K68" s="225"/>
      <c r="L68" s="226" t="s">
        <v>327</v>
      </c>
      <c r="M68" s="227">
        <f t="shared" si="0"/>
        <v>0</v>
      </c>
      <c r="N68" s="228">
        <v>200</v>
      </c>
      <c r="O68" s="229">
        <f t="shared" si="1"/>
        <v>0</v>
      </c>
      <c r="P68">
        <f t="shared" si="2"/>
        <v>0</v>
      </c>
    </row>
    <row r="69" spans="1:16" ht="12.75">
      <c r="A69" s="223">
        <v>170</v>
      </c>
      <c r="B69" s="75" t="s">
        <v>352</v>
      </c>
      <c r="C69" s="76" t="s">
        <v>1283</v>
      </c>
      <c r="D69" s="77" t="s">
        <v>1346</v>
      </c>
      <c r="E69" s="78"/>
      <c r="F69" s="77"/>
      <c r="G69" s="224" t="s">
        <v>142</v>
      </c>
      <c r="H69" s="75"/>
      <c r="I69" s="77"/>
      <c r="J69" s="79">
        <v>4208.6</v>
      </c>
      <c r="K69" s="225"/>
      <c r="L69" s="226" t="s">
        <v>352</v>
      </c>
      <c r="M69" s="227">
        <f t="shared" si="0"/>
        <v>0</v>
      </c>
      <c r="N69" s="228">
        <v>4208.6</v>
      </c>
      <c r="O69" s="229">
        <f t="shared" si="1"/>
        <v>0</v>
      </c>
      <c r="P69">
        <f t="shared" si="2"/>
        <v>0</v>
      </c>
    </row>
    <row r="70" spans="1:16" ht="12.75">
      <c r="A70" s="223">
        <v>178</v>
      </c>
      <c r="B70" s="75" t="s">
        <v>333</v>
      </c>
      <c r="C70" s="76" t="s">
        <v>1291</v>
      </c>
      <c r="D70" s="77" t="s">
        <v>1292</v>
      </c>
      <c r="E70" s="78"/>
      <c r="F70" s="77"/>
      <c r="G70" s="224" t="s">
        <v>142</v>
      </c>
      <c r="H70" s="75"/>
      <c r="I70" s="77"/>
      <c r="J70" s="79">
        <v>829.69</v>
      </c>
      <c r="K70" s="225"/>
      <c r="L70" s="226" t="s">
        <v>333</v>
      </c>
      <c r="M70" s="227">
        <f t="shared" si="0"/>
        <v>0</v>
      </c>
      <c r="N70" s="228">
        <v>829.69</v>
      </c>
      <c r="O70" s="229">
        <f t="shared" si="1"/>
        <v>0</v>
      </c>
      <c r="P70">
        <f t="shared" si="2"/>
        <v>0</v>
      </c>
    </row>
    <row r="71" spans="1:16" ht="12.75">
      <c r="A71" s="223">
        <v>187</v>
      </c>
      <c r="B71" s="75" t="s">
        <v>333</v>
      </c>
      <c r="C71" s="76" t="s">
        <v>764</v>
      </c>
      <c r="D71" s="77" t="s">
        <v>1294</v>
      </c>
      <c r="E71" s="78"/>
      <c r="F71" s="77"/>
      <c r="G71" s="224" t="s">
        <v>142</v>
      </c>
      <c r="H71" s="75"/>
      <c r="I71" s="77"/>
      <c r="J71" s="79">
        <v>1133.76</v>
      </c>
      <c r="K71" s="225"/>
      <c r="L71" s="226" t="s">
        <v>333</v>
      </c>
      <c r="M71" s="227">
        <f t="shared" si="0"/>
        <v>0</v>
      </c>
      <c r="N71" s="228">
        <v>1133.76</v>
      </c>
      <c r="O71" s="229">
        <f t="shared" si="1"/>
        <v>0</v>
      </c>
      <c r="P71">
        <f t="shared" si="2"/>
        <v>0</v>
      </c>
    </row>
    <row r="72" spans="1:16" ht="12.75">
      <c r="A72" s="223">
        <v>194</v>
      </c>
      <c r="B72" s="75" t="s">
        <v>333</v>
      </c>
      <c r="C72" s="76" t="s">
        <v>764</v>
      </c>
      <c r="D72" s="77" t="s">
        <v>1303</v>
      </c>
      <c r="E72" s="78"/>
      <c r="F72" s="77"/>
      <c r="G72" s="224" t="s">
        <v>142</v>
      </c>
      <c r="H72" s="75"/>
      <c r="I72" s="77"/>
      <c r="J72" s="79">
        <v>1046.77</v>
      </c>
      <c r="K72" s="225"/>
      <c r="L72" s="226" t="s">
        <v>333</v>
      </c>
      <c r="M72" s="227">
        <f aca="true" t="shared" si="3" ref="M72:M135">IF(K72&lt;&gt;"",L72-K72,0)</f>
        <v>0</v>
      </c>
      <c r="N72" s="228">
        <v>1046.77</v>
      </c>
      <c r="O72" s="229">
        <f aca="true" t="shared" si="4" ref="O72:O135">IF(K72&lt;&gt;"",N72*M72,0)</f>
        <v>0</v>
      </c>
      <c r="P72">
        <f aca="true" t="shared" si="5" ref="P72:P135">IF(K72&lt;&gt;"",N72,0)</f>
        <v>0</v>
      </c>
    </row>
    <row r="73" spans="1:16" ht="12.75">
      <c r="A73" s="223">
        <v>196</v>
      </c>
      <c r="B73" s="75" t="s">
        <v>333</v>
      </c>
      <c r="C73" s="76" t="s">
        <v>1308</v>
      </c>
      <c r="D73" s="77" t="s">
        <v>1309</v>
      </c>
      <c r="E73" s="78"/>
      <c r="F73" s="77"/>
      <c r="G73" s="224" t="s">
        <v>142</v>
      </c>
      <c r="H73" s="75"/>
      <c r="I73" s="77"/>
      <c r="J73" s="79">
        <v>70.55</v>
      </c>
      <c r="K73" s="225"/>
      <c r="L73" s="226" t="s">
        <v>333</v>
      </c>
      <c r="M73" s="227">
        <f t="shared" si="3"/>
        <v>0</v>
      </c>
      <c r="N73" s="228">
        <v>70.55</v>
      </c>
      <c r="O73" s="229">
        <f t="shared" si="4"/>
        <v>0</v>
      </c>
      <c r="P73">
        <f t="shared" si="5"/>
        <v>0</v>
      </c>
    </row>
    <row r="74" spans="1:16" ht="12.75">
      <c r="A74" s="223">
        <v>201</v>
      </c>
      <c r="B74" s="75" t="s">
        <v>333</v>
      </c>
      <c r="C74" s="76" t="s">
        <v>1308</v>
      </c>
      <c r="D74" s="77" t="s">
        <v>1347</v>
      </c>
      <c r="E74" s="78"/>
      <c r="F74" s="77"/>
      <c r="G74" s="224" t="s">
        <v>142</v>
      </c>
      <c r="H74" s="75"/>
      <c r="I74" s="77"/>
      <c r="J74" s="79">
        <v>377.94</v>
      </c>
      <c r="K74" s="225"/>
      <c r="L74" s="226" t="s">
        <v>333</v>
      </c>
      <c r="M74" s="227">
        <f t="shared" si="3"/>
        <v>0</v>
      </c>
      <c r="N74" s="228">
        <v>377.94</v>
      </c>
      <c r="O74" s="229">
        <f t="shared" si="4"/>
        <v>0</v>
      </c>
      <c r="P74">
        <f t="shared" si="5"/>
        <v>0</v>
      </c>
    </row>
    <row r="75" spans="1:16" ht="12.75">
      <c r="A75" s="223">
        <v>202</v>
      </c>
      <c r="B75" s="75" t="s">
        <v>333</v>
      </c>
      <c r="C75" s="76" t="s">
        <v>1308</v>
      </c>
      <c r="D75" s="77" t="s">
        <v>1348</v>
      </c>
      <c r="E75" s="78"/>
      <c r="F75" s="77"/>
      <c r="G75" s="224" t="s">
        <v>142</v>
      </c>
      <c r="H75" s="75"/>
      <c r="I75" s="77"/>
      <c r="J75" s="79">
        <v>437.92</v>
      </c>
      <c r="K75" s="225"/>
      <c r="L75" s="226" t="s">
        <v>333</v>
      </c>
      <c r="M75" s="227">
        <f t="shared" si="3"/>
        <v>0</v>
      </c>
      <c r="N75" s="228">
        <v>437.92</v>
      </c>
      <c r="O75" s="229">
        <f t="shared" si="4"/>
        <v>0</v>
      </c>
      <c r="P75">
        <f t="shared" si="5"/>
        <v>0</v>
      </c>
    </row>
    <row r="76" spans="1:16" ht="12.75">
      <c r="A76" s="223">
        <v>207</v>
      </c>
      <c r="B76" s="75" t="s">
        <v>333</v>
      </c>
      <c r="C76" s="76" t="s">
        <v>1308</v>
      </c>
      <c r="D76" s="77" t="s">
        <v>1349</v>
      </c>
      <c r="E76" s="78"/>
      <c r="F76" s="77"/>
      <c r="G76" s="224" t="s">
        <v>142</v>
      </c>
      <c r="H76" s="75"/>
      <c r="I76" s="77"/>
      <c r="J76" s="79">
        <v>25.92</v>
      </c>
      <c r="K76" s="225"/>
      <c r="L76" s="226" t="s">
        <v>333</v>
      </c>
      <c r="M76" s="227">
        <f t="shared" si="3"/>
        <v>0</v>
      </c>
      <c r="N76" s="228">
        <v>25.92</v>
      </c>
      <c r="O76" s="229">
        <f t="shared" si="4"/>
        <v>0</v>
      </c>
      <c r="P76">
        <f t="shared" si="5"/>
        <v>0</v>
      </c>
    </row>
    <row r="77" spans="1:16" ht="12.75">
      <c r="A77" s="223">
        <v>208</v>
      </c>
      <c r="B77" s="75" t="s">
        <v>333</v>
      </c>
      <c r="C77" s="76" t="s">
        <v>1308</v>
      </c>
      <c r="D77" s="77" t="s">
        <v>1348</v>
      </c>
      <c r="E77" s="78"/>
      <c r="F77" s="77"/>
      <c r="G77" s="224" t="s">
        <v>142</v>
      </c>
      <c r="H77" s="75"/>
      <c r="I77" s="77"/>
      <c r="J77" s="79">
        <v>100.47</v>
      </c>
      <c r="K77" s="225"/>
      <c r="L77" s="226" t="s">
        <v>333</v>
      </c>
      <c r="M77" s="227">
        <f t="shared" si="3"/>
        <v>0</v>
      </c>
      <c r="N77" s="228">
        <v>100.47</v>
      </c>
      <c r="O77" s="229">
        <f t="shared" si="4"/>
        <v>0</v>
      </c>
      <c r="P77">
        <f t="shared" si="5"/>
        <v>0</v>
      </c>
    </row>
    <row r="78" spans="1:16" ht="12.75">
      <c r="A78" s="223">
        <v>209</v>
      </c>
      <c r="B78" s="75" t="s">
        <v>333</v>
      </c>
      <c r="C78" s="76" t="s">
        <v>1308</v>
      </c>
      <c r="D78" s="77" t="s">
        <v>1350</v>
      </c>
      <c r="E78" s="78"/>
      <c r="F78" s="77"/>
      <c r="G78" s="224" t="s">
        <v>142</v>
      </c>
      <c r="H78" s="75"/>
      <c r="I78" s="77"/>
      <c r="J78" s="79">
        <v>341.34</v>
      </c>
      <c r="K78" s="225"/>
      <c r="L78" s="226" t="s">
        <v>333</v>
      </c>
      <c r="M78" s="227">
        <f t="shared" si="3"/>
        <v>0</v>
      </c>
      <c r="N78" s="228">
        <v>341.34</v>
      </c>
      <c r="O78" s="229">
        <f t="shared" si="4"/>
        <v>0</v>
      </c>
      <c r="P78">
        <f t="shared" si="5"/>
        <v>0</v>
      </c>
    </row>
    <row r="79" spans="1:16" ht="12.75">
      <c r="A79" s="223">
        <v>214</v>
      </c>
      <c r="B79" s="75" t="s">
        <v>333</v>
      </c>
      <c r="C79" s="76" t="s">
        <v>196</v>
      </c>
      <c r="D79" s="77" t="s">
        <v>1351</v>
      </c>
      <c r="E79" s="78"/>
      <c r="F79" s="77"/>
      <c r="G79" s="224" t="s">
        <v>142</v>
      </c>
      <c r="H79" s="75"/>
      <c r="I79" s="77"/>
      <c r="J79" s="79">
        <v>1020.73</v>
      </c>
      <c r="K79" s="225"/>
      <c r="L79" s="226" t="s">
        <v>333</v>
      </c>
      <c r="M79" s="227">
        <f t="shared" si="3"/>
        <v>0</v>
      </c>
      <c r="N79" s="228">
        <v>1020.73</v>
      </c>
      <c r="O79" s="229">
        <f t="shared" si="4"/>
        <v>0</v>
      </c>
      <c r="P79">
        <f t="shared" si="5"/>
        <v>0</v>
      </c>
    </row>
    <row r="80" spans="1:16" ht="12.75">
      <c r="A80" s="223">
        <v>215</v>
      </c>
      <c r="B80" s="75" t="s">
        <v>333</v>
      </c>
      <c r="C80" s="76" t="s">
        <v>196</v>
      </c>
      <c r="D80" s="77" t="s">
        <v>1351</v>
      </c>
      <c r="E80" s="78"/>
      <c r="F80" s="77"/>
      <c r="G80" s="224" t="s">
        <v>142</v>
      </c>
      <c r="H80" s="75"/>
      <c r="I80" s="77"/>
      <c r="J80" s="79">
        <v>1020.73</v>
      </c>
      <c r="K80" s="225"/>
      <c r="L80" s="226" t="s">
        <v>333</v>
      </c>
      <c r="M80" s="227">
        <f t="shared" si="3"/>
        <v>0</v>
      </c>
      <c r="N80" s="228">
        <v>1020.73</v>
      </c>
      <c r="O80" s="229">
        <f t="shared" si="4"/>
        <v>0</v>
      </c>
      <c r="P80">
        <f t="shared" si="5"/>
        <v>0</v>
      </c>
    </row>
    <row r="81" spans="1:16" ht="12.75">
      <c r="A81" s="223">
        <v>216</v>
      </c>
      <c r="B81" s="75" t="s">
        <v>393</v>
      </c>
      <c r="C81" s="76" t="s">
        <v>1283</v>
      </c>
      <c r="D81" s="77" t="s">
        <v>1352</v>
      </c>
      <c r="E81" s="78"/>
      <c r="F81" s="77"/>
      <c r="G81" s="224" t="s">
        <v>142</v>
      </c>
      <c r="H81" s="75"/>
      <c r="I81" s="77"/>
      <c r="J81" s="79">
        <v>4208.6</v>
      </c>
      <c r="K81" s="225"/>
      <c r="L81" s="226" t="s">
        <v>393</v>
      </c>
      <c r="M81" s="227">
        <f t="shared" si="3"/>
        <v>0</v>
      </c>
      <c r="N81" s="228">
        <v>4208.6</v>
      </c>
      <c r="O81" s="229">
        <f t="shared" si="4"/>
        <v>0</v>
      </c>
      <c r="P81">
        <f t="shared" si="5"/>
        <v>0</v>
      </c>
    </row>
    <row r="82" spans="1:16" ht="12.75">
      <c r="A82" s="223">
        <v>227</v>
      </c>
      <c r="B82" s="75" t="s">
        <v>449</v>
      </c>
      <c r="C82" s="76" t="s">
        <v>1353</v>
      </c>
      <c r="D82" s="77" t="s">
        <v>1354</v>
      </c>
      <c r="E82" s="78"/>
      <c r="F82" s="77"/>
      <c r="G82" s="224" t="s">
        <v>142</v>
      </c>
      <c r="H82" s="75"/>
      <c r="I82" s="77"/>
      <c r="J82" s="79">
        <v>171</v>
      </c>
      <c r="K82" s="225"/>
      <c r="L82" s="226" t="s">
        <v>449</v>
      </c>
      <c r="M82" s="227">
        <f t="shared" si="3"/>
        <v>0</v>
      </c>
      <c r="N82" s="228">
        <v>171</v>
      </c>
      <c r="O82" s="229">
        <f t="shared" si="4"/>
        <v>0</v>
      </c>
      <c r="P82">
        <f t="shared" si="5"/>
        <v>0</v>
      </c>
    </row>
    <row r="83" spans="1:16" ht="12.75">
      <c r="A83" s="223">
        <v>233</v>
      </c>
      <c r="B83" s="75" t="s">
        <v>465</v>
      </c>
      <c r="C83" s="76" t="s">
        <v>1355</v>
      </c>
      <c r="D83" s="77" t="s">
        <v>1356</v>
      </c>
      <c r="E83" s="78"/>
      <c r="F83" s="77"/>
      <c r="G83" s="224" t="s">
        <v>142</v>
      </c>
      <c r="H83" s="75"/>
      <c r="I83" s="77"/>
      <c r="J83" s="79">
        <v>1542.5</v>
      </c>
      <c r="K83" s="225"/>
      <c r="L83" s="226" t="s">
        <v>465</v>
      </c>
      <c r="M83" s="227">
        <f t="shared" si="3"/>
        <v>0</v>
      </c>
      <c r="N83" s="228">
        <v>1542.5</v>
      </c>
      <c r="O83" s="229">
        <f t="shared" si="4"/>
        <v>0</v>
      </c>
      <c r="P83">
        <f t="shared" si="5"/>
        <v>0</v>
      </c>
    </row>
    <row r="84" spans="1:16" ht="12.75">
      <c r="A84" s="223">
        <v>234</v>
      </c>
      <c r="B84" s="75" t="s">
        <v>465</v>
      </c>
      <c r="C84" s="76" t="s">
        <v>1355</v>
      </c>
      <c r="D84" s="77" t="s">
        <v>1357</v>
      </c>
      <c r="E84" s="78"/>
      <c r="F84" s="77"/>
      <c r="G84" s="224" t="s">
        <v>142</v>
      </c>
      <c r="H84" s="75"/>
      <c r="I84" s="77"/>
      <c r="J84" s="79">
        <v>1535</v>
      </c>
      <c r="K84" s="225"/>
      <c r="L84" s="226" t="s">
        <v>465</v>
      </c>
      <c r="M84" s="227">
        <f t="shared" si="3"/>
        <v>0</v>
      </c>
      <c r="N84" s="228">
        <v>1535</v>
      </c>
      <c r="O84" s="229">
        <f t="shared" si="4"/>
        <v>0</v>
      </c>
      <c r="P84">
        <f t="shared" si="5"/>
        <v>0</v>
      </c>
    </row>
    <row r="85" spans="1:16" ht="12.75">
      <c r="A85" s="223">
        <v>240</v>
      </c>
      <c r="B85" s="75" t="s">
        <v>438</v>
      </c>
      <c r="C85" s="76" t="s">
        <v>1291</v>
      </c>
      <c r="D85" s="77" t="s">
        <v>1292</v>
      </c>
      <c r="E85" s="78"/>
      <c r="F85" s="77"/>
      <c r="G85" s="224" t="s">
        <v>142</v>
      </c>
      <c r="H85" s="75"/>
      <c r="I85" s="77"/>
      <c r="J85" s="79">
        <v>829.69</v>
      </c>
      <c r="K85" s="225"/>
      <c r="L85" s="226" t="s">
        <v>438</v>
      </c>
      <c r="M85" s="227">
        <f t="shared" si="3"/>
        <v>0</v>
      </c>
      <c r="N85" s="228">
        <v>829.69</v>
      </c>
      <c r="O85" s="229">
        <f t="shared" si="4"/>
        <v>0</v>
      </c>
      <c r="P85">
        <f t="shared" si="5"/>
        <v>0</v>
      </c>
    </row>
    <row r="86" spans="1:16" ht="12.75">
      <c r="A86" s="223">
        <v>253</v>
      </c>
      <c r="B86" s="75" t="s">
        <v>438</v>
      </c>
      <c r="C86" s="76" t="s">
        <v>1308</v>
      </c>
      <c r="D86" s="77" t="s">
        <v>1309</v>
      </c>
      <c r="E86" s="78"/>
      <c r="F86" s="77"/>
      <c r="G86" s="224" t="s">
        <v>142</v>
      </c>
      <c r="H86" s="75"/>
      <c r="I86" s="77"/>
      <c r="J86" s="79">
        <v>70.55</v>
      </c>
      <c r="K86" s="225"/>
      <c r="L86" s="226" t="s">
        <v>438</v>
      </c>
      <c r="M86" s="227">
        <f t="shared" si="3"/>
        <v>0</v>
      </c>
      <c r="N86" s="228">
        <v>70.55</v>
      </c>
      <c r="O86" s="229">
        <f t="shared" si="4"/>
        <v>0</v>
      </c>
      <c r="P86">
        <f t="shared" si="5"/>
        <v>0</v>
      </c>
    </row>
    <row r="87" spans="1:16" ht="12.75">
      <c r="A87" s="223">
        <v>256</v>
      </c>
      <c r="B87" s="75" t="s">
        <v>438</v>
      </c>
      <c r="C87" s="76" t="s">
        <v>1308</v>
      </c>
      <c r="D87" s="77" t="s">
        <v>1358</v>
      </c>
      <c r="E87" s="78"/>
      <c r="F87" s="77"/>
      <c r="G87" s="224" t="s">
        <v>142</v>
      </c>
      <c r="H87" s="75"/>
      <c r="I87" s="77"/>
      <c r="J87" s="79">
        <v>386.24</v>
      </c>
      <c r="K87" s="225"/>
      <c r="L87" s="226" t="s">
        <v>438</v>
      </c>
      <c r="M87" s="227">
        <f t="shared" si="3"/>
        <v>0</v>
      </c>
      <c r="N87" s="228">
        <v>386.24</v>
      </c>
      <c r="O87" s="229">
        <f t="shared" si="4"/>
        <v>0</v>
      </c>
      <c r="P87">
        <f t="shared" si="5"/>
        <v>0</v>
      </c>
    </row>
    <row r="88" spans="1:16" ht="12.75">
      <c r="A88" s="223">
        <v>259</v>
      </c>
      <c r="B88" s="75" t="s">
        <v>438</v>
      </c>
      <c r="C88" s="76" t="s">
        <v>1308</v>
      </c>
      <c r="D88" s="77" t="s">
        <v>1359</v>
      </c>
      <c r="E88" s="78"/>
      <c r="F88" s="77"/>
      <c r="G88" s="224" t="s">
        <v>142</v>
      </c>
      <c r="H88" s="75"/>
      <c r="I88" s="77"/>
      <c r="J88" s="79">
        <v>337.37</v>
      </c>
      <c r="K88" s="225"/>
      <c r="L88" s="226" t="s">
        <v>438</v>
      </c>
      <c r="M88" s="227">
        <f t="shared" si="3"/>
        <v>0</v>
      </c>
      <c r="N88" s="228">
        <v>337.37</v>
      </c>
      <c r="O88" s="229">
        <f t="shared" si="4"/>
        <v>0</v>
      </c>
      <c r="P88">
        <f t="shared" si="5"/>
        <v>0</v>
      </c>
    </row>
    <row r="89" spans="1:16" ht="12.75">
      <c r="A89" s="223">
        <v>264</v>
      </c>
      <c r="B89" s="75" t="s">
        <v>1360</v>
      </c>
      <c r="C89" s="76" t="s">
        <v>1315</v>
      </c>
      <c r="D89" s="77" t="s">
        <v>1361</v>
      </c>
      <c r="E89" s="78"/>
      <c r="F89" s="77"/>
      <c r="G89" s="224" t="s">
        <v>142</v>
      </c>
      <c r="H89" s="75"/>
      <c r="I89" s="77"/>
      <c r="J89" s="79">
        <v>3000</v>
      </c>
      <c r="K89" s="225"/>
      <c r="L89" s="226" t="s">
        <v>1360</v>
      </c>
      <c r="M89" s="227">
        <f t="shared" si="3"/>
        <v>0</v>
      </c>
      <c r="N89" s="228">
        <v>3000</v>
      </c>
      <c r="O89" s="229">
        <f t="shared" si="4"/>
        <v>0</v>
      </c>
      <c r="P89">
        <f t="shared" si="5"/>
        <v>0</v>
      </c>
    </row>
    <row r="90" spans="1:16" ht="12.75">
      <c r="A90" s="223">
        <v>265</v>
      </c>
      <c r="B90" s="75" t="s">
        <v>1360</v>
      </c>
      <c r="C90" s="76" t="s">
        <v>1295</v>
      </c>
      <c r="D90" s="77" t="s">
        <v>1362</v>
      </c>
      <c r="E90" s="78"/>
      <c r="F90" s="77"/>
      <c r="G90" s="224" t="s">
        <v>142</v>
      </c>
      <c r="H90" s="75"/>
      <c r="I90" s="77"/>
      <c r="J90" s="79">
        <v>1000</v>
      </c>
      <c r="K90" s="225"/>
      <c r="L90" s="226" t="s">
        <v>1360</v>
      </c>
      <c r="M90" s="227">
        <f t="shared" si="3"/>
        <v>0</v>
      </c>
      <c r="N90" s="228">
        <v>1000</v>
      </c>
      <c r="O90" s="229">
        <f t="shared" si="4"/>
        <v>0</v>
      </c>
      <c r="P90">
        <f t="shared" si="5"/>
        <v>0</v>
      </c>
    </row>
    <row r="91" spans="1:16" ht="12.75">
      <c r="A91" s="223">
        <v>266</v>
      </c>
      <c r="B91" s="75" t="s">
        <v>430</v>
      </c>
      <c r="C91" s="76" t="s">
        <v>295</v>
      </c>
      <c r="D91" s="77" t="s">
        <v>1363</v>
      </c>
      <c r="E91" s="78"/>
      <c r="F91" s="77"/>
      <c r="G91" s="224" t="s">
        <v>142</v>
      </c>
      <c r="H91" s="75"/>
      <c r="I91" s="77"/>
      <c r="J91" s="79">
        <v>1.7</v>
      </c>
      <c r="K91" s="225"/>
      <c r="L91" s="226" t="s">
        <v>430</v>
      </c>
      <c r="M91" s="227">
        <f t="shared" si="3"/>
        <v>0</v>
      </c>
      <c r="N91" s="228">
        <v>1.7</v>
      </c>
      <c r="O91" s="229">
        <f t="shared" si="4"/>
        <v>0</v>
      </c>
      <c r="P91">
        <f t="shared" si="5"/>
        <v>0</v>
      </c>
    </row>
    <row r="92" spans="1:16" ht="12.75">
      <c r="A92" s="223">
        <v>277</v>
      </c>
      <c r="B92" s="75" t="s">
        <v>516</v>
      </c>
      <c r="C92" s="76" t="s">
        <v>1283</v>
      </c>
      <c r="D92" s="77" t="s">
        <v>1364</v>
      </c>
      <c r="E92" s="78"/>
      <c r="F92" s="77"/>
      <c r="G92" s="224" t="s">
        <v>142</v>
      </c>
      <c r="H92" s="75"/>
      <c r="I92" s="77"/>
      <c r="J92" s="79">
        <v>4208.6</v>
      </c>
      <c r="K92" s="225"/>
      <c r="L92" s="226" t="s">
        <v>516</v>
      </c>
      <c r="M92" s="227">
        <f t="shared" si="3"/>
        <v>0</v>
      </c>
      <c r="N92" s="228">
        <v>4208.6</v>
      </c>
      <c r="O92" s="229">
        <f t="shared" si="4"/>
        <v>0</v>
      </c>
      <c r="P92">
        <f t="shared" si="5"/>
        <v>0</v>
      </c>
    </row>
    <row r="93" spans="1:16" ht="12.75">
      <c r="A93" s="223">
        <v>286</v>
      </c>
      <c r="B93" s="75" t="s">
        <v>529</v>
      </c>
      <c r="C93" s="76" t="s">
        <v>1365</v>
      </c>
      <c r="D93" s="77" t="s">
        <v>1366</v>
      </c>
      <c r="E93" s="78"/>
      <c r="F93" s="77"/>
      <c r="G93" s="224" t="s">
        <v>142</v>
      </c>
      <c r="H93" s="75"/>
      <c r="I93" s="77"/>
      <c r="J93" s="79">
        <v>2074.09</v>
      </c>
      <c r="K93" s="225"/>
      <c r="L93" s="226" t="s">
        <v>529</v>
      </c>
      <c r="M93" s="227">
        <f t="shared" si="3"/>
        <v>0</v>
      </c>
      <c r="N93" s="228">
        <v>2074.09</v>
      </c>
      <c r="O93" s="229">
        <f t="shared" si="4"/>
        <v>0</v>
      </c>
      <c r="P93">
        <f t="shared" si="5"/>
        <v>0</v>
      </c>
    </row>
    <row r="94" spans="1:16" ht="12.75">
      <c r="A94" s="223">
        <v>287</v>
      </c>
      <c r="B94" s="75" t="s">
        <v>529</v>
      </c>
      <c r="C94" s="76" t="s">
        <v>1365</v>
      </c>
      <c r="D94" s="77" t="s">
        <v>1366</v>
      </c>
      <c r="E94" s="78"/>
      <c r="F94" s="77"/>
      <c r="G94" s="224" t="s">
        <v>142</v>
      </c>
      <c r="H94" s="75"/>
      <c r="I94" s="77"/>
      <c r="J94" s="79">
        <v>1010.34</v>
      </c>
      <c r="K94" s="225"/>
      <c r="L94" s="226" t="s">
        <v>529</v>
      </c>
      <c r="M94" s="227">
        <f t="shared" si="3"/>
        <v>0</v>
      </c>
      <c r="N94" s="228">
        <v>1010.34</v>
      </c>
      <c r="O94" s="229">
        <f t="shared" si="4"/>
        <v>0</v>
      </c>
      <c r="P94">
        <f t="shared" si="5"/>
        <v>0</v>
      </c>
    </row>
    <row r="95" spans="1:16" ht="12.75">
      <c r="A95" s="223">
        <v>288</v>
      </c>
      <c r="B95" s="75" t="s">
        <v>529</v>
      </c>
      <c r="C95" s="76" t="s">
        <v>1365</v>
      </c>
      <c r="D95" s="77" t="s">
        <v>1366</v>
      </c>
      <c r="E95" s="78"/>
      <c r="F95" s="77"/>
      <c r="G95" s="224" t="s">
        <v>142</v>
      </c>
      <c r="H95" s="75"/>
      <c r="I95" s="77"/>
      <c r="J95" s="79">
        <v>183.78</v>
      </c>
      <c r="K95" s="225"/>
      <c r="L95" s="226" t="s">
        <v>529</v>
      </c>
      <c r="M95" s="227">
        <f t="shared" si="3"/>
        <v>0</v>
      </c>
      <c r="N95" s="228">
        <v>183.78</v>
      </c>
      <c r="O95" s="229">
        <f t="shared" si="4"/>
        <v>0</v>
      </c>
      <c r="P95">
        <f t="shared" si="5"/>
        <v>0</v>
      </c>
    </row>
    <row r="96" spans="1:16" ht="12.75">
      <c r="A96" s="223">
        <v>289</v>
      </c>
      <c r="B96" s="75" t="s">
        <v>529</v>
      </c>
      <c r="C96" s="76" t="s">
        <v>1365</v>
      </c>
      <c r="D96" s="77" t="s">
        <v>1366</v>
      </c>
      <c r="E96" s="78"/>
      <c r="F96" s="77"/>
      <c r="G96" s="224" t="s">
        <v>142</v>
      </c>
      <c r="H96" s="75"/>
      <c r="I96" s="77"/>
      <c r="J96" s="79">
        <v>534.61</v>
      </c>
      <c r="K96" s="225"/>
      <c r="L96" s="226" t="s">
        <v>529</v>
      </c>
      <c r="M96" s="227">
        <f t="shared" si="3"/>
        <v>0</v>
      </c>
      <c r="N96" s="228">
        <v>534.61</v>
      </c>
      <c r="O96" s="229">
        <f t="shared" si="4"/>
        <v>0</v>
      </c>
      <c r="P96">
        <f t="shared" si="5"/>
        <v>0</v>
      </c>
    </row>
    <row r="97" spans="1:16" ht="12.75">
      <c r="A97" s="223">
        <v>290</v>
      </c>
      <c r="B97" s="75" t="s">
        <v>529</v>
      </c>
      <c r="C97" s="76" t="s">
        <v>1365</v>
      </c>
      <c r="D97" s="77" t="s">
        <v>1366</v>
      </c>
      <c r="E97" s="78"/>
      <c r="F97" s="77"/>
      <c r="G97" s="224" t="s">
        <v>142</v>
      </c>
      <c r="H97" s="75"/>
      <c r="I97" s="77"/>
      <c r="J97" s="79">
        <v>4815.86</v>
      </c>
      <c r="K97" s="225"/>
      <c r="L97" s="226" t="s">
        <v>529</v>
      </c>
      <c r="M97" s="227">
        <f t="shared" si="3"/>
        <v>0</v>
      </c>
      <c r="N97" s="228">
        <v>4815.86</v>
      </c>
      <c r="O97" s="229">
        <f t="shared" si="4"/>
        <v>0</v>
      </c>
      <c r="P97">
        <f t="shared" si="5"/>
        <v>0</v>
      </c>
    </row>
    <row r="98" spans="1:16" ht="12.75">
      <c r="A98" s="223">
        <v>291</v>
      </c>
      <c r="B98" s="75" t="s">
        <v>529</v>
      </c>
      <c r="C98" s="76" t="s">
        <v>1365</v>
      </c>
      <c r="D98" s="77" t="s">
        <v>1366</v>
      </c>
      <c r="E98" s="78"/>
      <c r="F98" s="77"/>
      <c r="G98" s="224" t="s">
        <v>142</v>
      </c>
      <c r="H98" s="75"/>
      <c r="I98" s="77"/>
      <c r="J98" s="79">
        <v>693.94</v>
      </c>
      <c r="K98" s="225"/>
      <c r="L98" s="226" t="s">
        <v>529</v>
      </c>
      <c r="M98" s="227">
        <f t="shared" si="3"/>
        <v>0</v>
      </c>
      <c r="N98" s="228">
        <v>693.94</v>
      </c>
      <c r="O98" s="229">
        <f t="shared" si="4"/>
        <v>0</v>
      </c>
      <c r="P98">
        <f t="shared" si="5"/>
        <v>0</v>
      </c>
    </row>
    <row r="99" spans="1:16" ht="12.75">
      <c r="A99" s="223">
        <v>292</v>
      </c>
      <c r="B99" s="75" t="s">
        <v>529</v>
      </c>
      <c r="C99" s="76" t="s">
        <v>1365</v>
      </c>
      <c r="D99" s="77" t="s">
        <v>1367</v>
      </c>
      <c r="E99" s="78"/>
      <c r="F99" s="77"/>
      <c r="G99" s="224" t="s">
        <v>142</v>
      </c>
      <c r="H99" s="75"/>
      <c r="I99" s="77"/>
      <c r="J99" s="79">
        <v>1491.28</v>
      </c>
      <c r="K99" s="225"/>
      <c r="L99" s="226" t="s">
        <v>529</v>
      </c>
      <c r="M99" s="227">
        <f t="shared" si="3"/>
        <v>0</v>
      </c>
      <c r="N99" s="228">
        <v>1491.28</v>
      </c>
      <c r="O99" s="229">
        <f t="shared" si="4"/>
        <v>0</v>
      </c>
      <c r="P99">
        <f t="shared" si="5"/>
        <v>0</v>
      </c>
    </row>
    <row r="100" spans="1:16" ht="12.75">
      <c r="A100" s="223">
        <v>293</v>
      </c>
      <c r="B100" s="75" t="s">
        <v>536</v>
      </c>
      <c r="C100" s="76" t="s">
        <v>1295</v>
      </c>
      <c r="D100" s="77" t="s">
        <v>1368</v>
      </c>
      <c r="E100" s="78"/>
      <c r="F100" s="77"/>
      <c r="G100" s="224" t="s">
        <v>142</v>
      </c>
      <c r="H100" s="75"/>
      <c r="I100" s="77"/>
      <c r="J100" s="79">
        <v>650</v>
      </c>
      <c r="K100" s="225"/>
      <c r="L100" s="226" t="s">
        <v>536</v>
      </c>
      <c r="M100" s="227">
        <f t="shared" si="3"/>
        <v>0</v>
      </c>
      <c r="N100" s="228">
        <v>650</v>
      </c>
      <c r="O100" s="229">
        <f t="shared" si="4"/>
        <v>0</v>
      </c>
      <c r="P100">
        <f t="shared" si="5"/>
        <v>0</v>
      </c>
    </row>
    <row r="101" spans="1:16" ht="12.75">
      <c r="A101" s="223">
        <v>294</v>
      </c>
      <c r="B101" s="75" t="s">
        <v>536</v>
      </c>
      <c r="C101" s="76" t="s">
        <v>1295</v>
      </c>
      <c r="D101" s="77" t="s">
        <v>1369</v>
      </c>
      <c r="E101" s="78"/>
      <c r="F101" s="77"/>
      <c r="G101" s="224" t="s">
        <v>142</v>
      </c>
      <c r="H101" s="75"/>
      <c r="I101" s="77"/>
      <c r="J101" s="79">
        <v>300</v>
      </c>
      <c r="K101" s="225"/>
      <c r="L101" s="226" t="s">
        <v>536</v>
      </c>
      <c r="M101" s="227">
        <f t="shared" si="3"/>
        <v>0</v>
      </c>
      <c r="N101" s="228">
        <v>300</v>
      </c>
      <c r="O101" s="229">
        <f t="shared" si="4"/>
        <v>0</v>
      </c>
      <c r="P101">
        <f t="shared" si="5"/>
        <v>0</v>
      </c>
    </row>
    <row r="102" spans="1:16" ht="12.75">
      <c r="A102" s="223">
        <v>295</v>
      </c>
      <c r="B102" s="75" t="s">
        <v>536</v>
      </c>
      <c r="C102" s="76" t="s">
        <v>1370</v>
      </c>
      <c r="D102" s="77" t="s">
        <v>1371</v>
      </c>
      <c r="E102" s="78"/>
      <c r="F102" s="77"/>
      <c r="G102" s="224" t="s">
        <v>142</v>
      </c>
      <c r="H102" s="75"/>
      <c r="I102" s="77"/>
      <c r="J102" s="79">
        <v>353</v>
      </c>
      <c r="K102" s="225"/>
      <c r="L102" s="226" t="s">
        <v>536</v>
      </c>
      <c r="M102" s="227">
        <f t="shared" si="3"/>
        <v>0</v>
      </c>
      <c r="N102" s="228">
        <v>353</v>
      </c>
      <c r="O102" s="229">
        <f t="shared" si="4"/>
        <v>0</v>
      </c>
      <c r="P102">
        <f t="shared" si="5"/>
        <v>0</v>
      </c>
    </row>
    <row r="103" spans="1:16" ht="12.75">
      <c r="A103" s="223">
        <v>297</v>
      </c>
      <c r="B103" s="75" t="s">
        <v>538</v>
      </c>
      <c r="C103" s="76" t="s">
        <v>1291</v>
      </c>
      <c r="D103" s="77" t="s">
        <v>1292</v>
      </c>
      <c r="E103" s="78"/>
      <c r="F103" s="77"/>
      <c r="G103" s="224" t="s">
        <v>142</v>
      </c>
      <c r="H103" s="75"/>
      <c r="I103" s="77"/>
      <c r="J103" s="79">
        <v>829.69</v>
      </c>
      <c r="K103" s="225"/>
      <c r="L103" s="226" t="s">
        <v>538</v>
      </c>
      <c r="M103" s="227">
        <f t="shared" si="3"/>
        <v>0</v>
      </c>
      <c r="N103" s="228">
        <v>829.69</v>
      </c>
      <c r="O103" s="229">
        <f t="shared" si="4"/>
        <v>0</v>
      </c>
      <c r="P103">
        <f t="shared" si="5"/>
        <v>0</v>
      </c>
    </row>
    <row r="104" spans="1:16" ht="12.75">
      <c r="A104" s="223">
        <v>307</v>
      </c>
      <c r="B104" s="75" t="s">
        <v>538</v>
      </c>
      <c r="C104" s="76" t="s">
        <v>1308</v>
      </c>
      <c r="D104" s="77" t="s">
        <v>1309</v>
      </c>
      <c r="E104" s="78"/>
      <c r="F104" s="77"/>
      <c r="G104" s="224" t="s">
        <v>142</v>
      </c>
      <c r="H104" s="75"/>
      <c r="I104" s="77"/>
      <c r="J104" s="79">
        <v>70.55</v>
      </c>
      <c r="K104" s="225"/>
      <c r="L104" s="226" t="s">
        <v>538</v>
      </c>
      <c r="M104" s="227">
        <f t="shared" si="3"/>
        <v>0</v>
      </c>
      <c r="N104" s="228">
        <v>70.55</v>
      </c>
      <c r="O104" s="229">
        <f t="shared" si="4"/>
        <v>0</v>
      </c>
      <c r="P104">
        <f t="shared" si="5"/>
        <v>0</v>
      </c>
    </row>
    <row r="105" spans="1:16" ht="12.75">
      <c r="A105" s="223">
        <v>310</v>
      </c>
      <c r="B105" s="75" t="s">
        <v>538</v>
      </c>
      <c r="C105" s="76" t="s">
        <v>1308</v>
      </c>
      <c r="D105" s="77" t="s">
        <v>1372</v>
      </c>
      <c r="E105" s="78"/>
      <c r="F105" s="77"/>
      <c r="G105" s="224" t="s">
        <v>142</v>
      </c>
      <c r="H105" s="75"/>
      <c r="I105" s="77"/>
      <c r="J105" s="79">
        <v>384.2</v>
      </c>
      <c r="K105" s="225"/>
      <c r="L105" s="226" t="s">
        <v>538</v>
      </c>
      <c r="M105" s="227">
        <f t="shared" si="3"/>
        <v>0</v>
      </c>
      <c r="N105" s="228">
        <v>384.2</v>
      </c>
      <c r="O105" s="229">
        <f t="shared" si="4"/>
        <v>0</v>
      </c>
      <c r="P105">
        <f t="shared" si="5"/>
        <v>0</v>
      </c>
    </row>
    <row r="106" spans="1:16" ht="12.75">
      <c r="A106" s="223">
        <v>313</v>
      </c>
      <c r="B106" s="75" t="s">
        <v>538</v>
      </c>
      <c r="C106" s="76" t="s">
        <v>1308</v>
      </c>
      <c r="D106" s="77" t="s">
        <v>1373</v>
      </c>
      <c r="E106" s="78"/>
      <c r="F106" s="77"/>
      <c r="G106" s="224" t="s">
        <v>142</v>
      </c>
      <c r="H106" s="75"/>
      <c r="I106" s="77"/>
      <c r="J106" s="79">
        <v>337.37</v>
      </c>
      <c r="K106" s="225"/>
      <c r="L106" s="226" t="s">
        <v>538</v>
      </c>
      <c r="M106" s="227">
        <f t="shared" si="3"/>
        <v>0</v>
      </c>
      <c r="N106" s="228">
        <v>337.37</v>
      </c>
      <c r="O106" s="229">
        <f t="shared" si="4"/>
        <v>0</v>
      </c>
      <c r="P106">
        <f t="shared" si="5"/>
        <v>0</v>
      </c>
    </row>
    <row r="107" spans="1:16" ht="12.75">
      <c r="A107" s="223">
        <v>319</v>
      </c>
      <c r="B107" s="75" t="s">
        <v>507</v>
      </c>
      <c r="C107" s="76" t="s">
        <v>1283</v>
      </c>
      <c r="D107" s="77" t="s">
        <v>1374</v>
      </c>
      <c r="E107" s="78"/>
      <c r="F107" s="77"/>
      <c r="G107" s="224" t="s">
        <v>142</v>
      </c>
      <c r="H107" s="75"/>
      <c r="I107" s="77"/>
      <c r="J107" s="79">
        <v>4208.6</v>
      </c>
      <c r="K107" s="225"/>
      <c r="L107" s="226" t="s">
        <v>507</v>
      </c>
      <c r="M107" s="227">
        <f t="shared" si="3"/>
        <v>0</v>
      </c>
      <c r="N107" s="228">
        <v>4208.6</v>
      </c>
      <c r="O107" s="229">
        <f t="shared" si="4"/>
        <v>0</v>
      </c>
      <c r="P107">
        <f t="shared" si="5"/>
        <v>0</v>
      </c>
    </row>
    <row r="108" spans="1:16" ht="12.75">
      <c r="A108" s="223">
        <v>321</v>
      </c>
      <c r="B108" s="75" t="s">
        <v>509</v>
      </c>
      <c r="C108" s="76" t="s">
        <v>1375</v>
      </c>
      <c r="D108" s="77" t="s">
        <v>1376</v>
      </c>
      <c r="E108" s="78"/>
      <c r="F108" s="77"/>
      <c r="G108" s="224" t="s">
        <v>142</v>
      </c>
      <c r="H108" s="75"/>
      <c r="I108" s="77"/>
      <c r="J108" s="79">
        <v>30</v>
      </c>
      <c r="K108" s="225"/>
      <c r="L108" s="226" t="s">
        <v>509</v>
      </c>
      <c r="M108" s="227">
        <f t="shared" si="3"/>
        <v>0</v>
      </c>
      <c r="N108" s="228">
        <v>30</v>
      </c>
      <c r="O108" s="229">
        <f t="shared" si="4"/>
        <v>0</v>
      </c>
      <c r="P108">
        <f t="shared" si="5"/>
        <v>0</v>
      </c>
    </row>
    <row r="109" spans="1:16" ht="12.75">
      <c r="A109" s="223">
        <v>325</v>
      </c>
      <c r="B109" s="75" t="s">
        <v>560</v>
      </c>
      <c r="C109" s="76" t="s">
        <v>1377</v>
      </c>
      <c r="D109" s="77" t="s">
        <v>1378</v>
      </c>
      <c r="E109" s="78"/>
      <c r="F109" s="77"/>
      <c r="G109" s="224" t="s">
        <v>142</v>
      </c>
      <c r="H109" s="75"/>
      <c r="I109" s="77"/>
      <c r="J109" s="79">
        <v>450</v>
      </c>
      <c r="K109" s="225"/>
      <c r="L109" s="226" t="s">
        <v>560</v>
      </c>
      <c r="M109" s="227">
        <f t="shared" si="3"/>
        <v>0</v>
      </c>
      <c r="N109" s="228">
        <v>450</v>
      </c>
      <c r="O109" s="229">
        <f t="shared" si="4"/>
        <v>0</v>
      </c>
      <c r="P109">
        <f t="shared" si="5"/>
        <v>0</v>
      </c>
    </row>
    <row r="110" spans="1:16" ht="12.75">
      <c r="A110" s="223">
        <v>331</v>
      </c>
      <c r="B110" s="75" t="s">
        <v>579</v>
      </c>
      <c r="C110" s="76" t="s">
        <v>1379</v>
      </c>
      <c r="D110" s="77" t="s">
        <v>1380</v>
      </c>
      <c r="E110" s="78"/>
      <c r="F110" s="77"/>
      <c r="G110" s="224" t="s">
        <v>142</v>
      </c>
      <c r="H110" s="75"/>
      <c r="I110" s="77"/>
      <c r="J110" s="79">
        <v>160</v>
      </c>
      <c r="K110" s="225"/>
      <c r="L110" s="226" t="s">
        <v>579</v>
      </c>
      <c r="M110" s="227">
        <f t="shared" si="3"/>
        <v>0</v>
      </c>
      <c r="N110" s="228">
        <v>160</v>
      </c>
      <c r="O110" s="229">
        <f t="shared" si="4"/>
        <v>0</v>
      </c>
      <c r="P110">
        <f t="shared" si="5"/>
        <v>0</v>
      </c>
    </row>
    <row r="111" spans="1:16" ht="12.75">
      <c r="A111" s="223">
        <v>332</v>
      </c>
      <c r="B111" s="75" t="s">
        <v>579</v>
      </c>
      <c r="C111" s="76" t="s">
        <v>1295</v>
      </c>
      <c r="D111" s="77" t="s">
        <v>1381</v>
      </c>
      <c r="E111" s="78"/>
      <c r="F111" s="77"/>
      <c r="G111" s="224" t="s">
        <v>142</v>
      </c>
      <c r="H111" s="75"/>
      <c r="I111" s="77"/>
      <c r="J111" s="79">
        <v>350</v>
      </c>
      <c r="K111" s="225"/>
      <c r="L111" s="226" t="s">
        <v>579</v>
      </c>
      <c r="M111" s="227">
        <f t="shared" si="3"/>
        <v>0</v>
      </c>
      <c r="N111" s="228">
        <v>350</v>
      </c>
      <c r="O111" s="229">
        <f t="shared" si="4"/>
        <v>0</v>
      </c>
      <c r="P111">
        <f t="shared" si="5"/>
        <v>0</v>
      </c>
    </row>
    <row r="112" spans="1:16" ht="12.75">
      <c r="A112" s="223">
        <v>339</v>
      </c>
      <c r="B112" s="75" t="s">
        <v>594</v>
      </c>
      <c r="C112" s="76" t="s">
        <v>832</v>
      </c>
      <c r="D112" s="77" t="s">
        <v>1382</v>
      </c>
      <c r="E112" s="78"/>
      <c r="F112" s="77"/>
      <c r="G112" s="224" t="s">
        <v>142</v>
      </c>
      <c r="H112" s="75"/>
      <c r="I112" s="77"/>
      <c r="J112" s="79">
        <v>600</v>
      </c>
      <c r="K112" s="225"/>
      <c r="L112" s="226" t="s">
        <v>594</v>
      </c>
      <c r="M112" s="227">
        <f t="shared" si="3"/>
        <v>0</v>
      </c>
      <c r="N112" s="228">
        <v>600</v>
      </c>
      <c r="O112" s="229">
        <f t="shared" si="4"/>
        <v>0</v>
      </c>
      <c r="P112">
        <f t="shared" si="5"/>
        <v>0</v>
      </c>
    </row>
    <row r="113" spans="1:16" ht="12.75">
      <c r="A113" s="223">
        <v>340</v>
      </c>
      <c r="B113" s="75" t="s">
        <v>594</v>
      </c>
      <c r="C113" s="76" t="s">
        <v>1291</v>
      </c>
      <c r="D113" s="77" t="s">
        <v>1292</v>
      </c>
      <c r="E113" s="78"/>
      <c r="F113" s="77"/>
      <c r="G113" s="224" t="s">
        <v>142</v>
      </c>
      <c r="H113" s="75"/>
      <c r="I113" s="77"/>
      <c r="J113" s="79">
        <v>829.69</v>
      </c>
      <c r="K113" s="225"/>
      <c r="L113" s="226" t="s">
        <v>594</v>
      </c>
      <c r="M113" s="227">
        <f t="shared" si="3"/>
        <v>0</v>
      </c>
      <c r="N113" s="228">
        <v>829.69</v>
      </c>
      <c r="O113" s="229">
        <f t="shared" si="4"/>
        <v>0</v>
      </c>
      <c r="P113">
        <f t="shared" si="5"/>
        <v>0</v>
      </c>
    </row>
    <row r="114" spans="1:16" ht="12.75">
      <c r="A114" s="223">
        <v>351</v>
      </c>
      <c r="B114" s="75" t="s">
        <v>594</v>
      </c>
      <c r="C114" s="76" t="s">
        <v>1308</v>
      </c>
      <c r="D114" s="77" t="s">
        <v>1309</v>
      </c>
      <c r="E114" s="78"/>
      <c r="F114" s="77"/>
      <c r="G114" s="224" t="s">
        <v>142</v>
      </c>
      <c r="H114" s="75"/>
      <c r="I114" s="77"/>
      <c r="J114" s="79">
        <v>70.55</v>
      </c>
      <c r="K114" s="225"/>
      <c r="L114" s="226" t="s">
        <v>594</v>
      </c>
      <c r="M114" s="227">
        <f t="shared" si="3"/>
        <v>0</v>
      </c>
      <c r="N114" s="228">
        <v>70.55</v>
      </c>
      <c r="O114" s="229">
        <f t="shared" si="4"/>
        <v>0</v>
      </c>
      <c r="P114">
        <f t="shared" si="5"/>
        <v>0</v>
      </c>
    </row>
    <row r="115" spans="1:16" ht="12.75">
      <c r="A115" s="223">
        <v>354</v>
      </c>
      <c r="B115" s="75" t="s">
        <v>594</v>
      </c>
      <c r="C115" s="76" t="s">
        <v>1308</v>
      </c>
      <c r="D115" s="77" t="s">
        <v>1383</v>
      </c>
      <c r="E115" s="78"/>
      <c r="F115" s="77"/>
      <c r="G115" s="224" t="s">
        <v>142</v>
      </c>
      <c r="H115" s="75"/>
      <c r="I115" s="77"/>
      <c r="J115" s="79">
        <v>380.97</v>
      </c>
      <c r="K115" s="225"/>
      <c r="L115" s="226" t="s">
        <v>594</v>
      </c>
      <c r="M115" s="227">
        <f t="shared" si="3"/>
        <v>0</v>
      </c>
      <c r="N115" s="228">
        <v>380.97</v>
      </c>
      <c r="O115" s="229">
        <f t="shared" si="4"/>
        <v>0</v>
      </c>
      <c r="P115">
        <f t="shared" si="5"/>
        <v>0</v>
      </c>
    </row>
    <row r="116" spans="1:16" ht="12.75">
      <c r="A116" s="223">
        <v>357</v>
      </c>
      <c r="B116" s="75" t="s">
        <v>594</v>
      </c>
      <c r="C116" s="76" t="s">
        <v>1308</v>
      </c>
      <c r="D116" s="77" t="s">
        <v>1384</v>
      </c>
      <c r="E116" s="78"/>
      <c r="F116" s="77"/>
      <c r="G116" s="224" t="s">
        <v>142</v>
      </c>
      <c r="H116" s="75"/>
      <c r="I116" s="77"/>
      <c r="J116" s="79">
        <v>337.37</v>
      </c>
      <c r="K116" s="225"/>
      <c r="L116" s="226" t="s">
        <v>594</v>
      </c>
      <c r="M116" s="227">
        <f t="shared" si="3"/>
        <v>0</v>
      </c>
      <c r="N116" s="228">
        <v>337.37</v>
      </c>
      <c r="O116" s="229">
        <f t="shared" si="4"/>
        <v>0</v>
      </c>
      <c r="P116">
        <f t="shared" si="5"/>
        <v>0</v>
      </c>
    </row>
    <row r="117" spans="1:16" ht="12.75">
      <c r="A117" s="223">
        <v>362</v>
      </c>
      <c r="B117" s="75" t="s">
        <v>651</v>
      </c>
      <c r="C117" s="76" t="s">
        <v>1385</v>
      </c>
      <c r="D117" s="77" t="s">
        <v>1386</v>
      </c>
      <c r="E117" s="78"/>
      <c r="F117" s="77"/>
      <c r="G117" s="224" t="s">
        <v>142</v>
      </c>
      <c r="H117" s="75"/>
      <c r="I117" s="77"/>
      <c r="J117" s="79">
        <v>95.15</v>
      </c>
      <c r="K117" s="225"/>
      <c r="L117" s="226" t="s">
        <v>651</v>
      </c>
      <c r="M117" s="227">
        <f t="shared" si="3"/>
        <v>0</v>
      </c>
      <c r="N117" s="228">
        <v>95.15</v>
      </c>
      <c r="O117" s="229">
        <f t="shared" si="4"/>
        <v>0</v>
      </c>
      <c r="P117">
        <f t="shared" si="5"/>
        <v>0</v>
      </c>
    </row>
    <row r="118" spans="1:16" ht="12.75">
      <c r="A118" s="223">
        <v>363</v>
      </c>
      <c r="B118" s="75" t="s">
        <v>651</v>
      </c>
      <c r="C118" s="76" t="s">
        <v>1279</v>
      </c>
      <c r="D118" s="77" t="s">
        <v>1387</v>
      </c>
      <c r="E118" s="78"/>
      <c r="F118" s="77"/>
      <c r="G118" s="224" t="s">
        <v>142</v>
      </c>
      <c r="H118" s="75"/>
      <c r="I118" s="77"/>
      <c r="J118" s="79">
        <v>172.9</v>
      </c>
      <c r="K118" s="225"/>
      <c r="L118" s="226" t="s">
        <v>651</v>
      </c>
      <c r="M118" s="227">
        <f t="shared" si="3"/>
        <v>0</v>
      </c>
      <c r="N118" s="228">
        <v>172.9</v>
      </c>
      <c r="O118" s="229">
        <f t="shared" si="4"/>
        <v>0</v>
      </c>
      <c r="P118">
        <f t="shared" si="5"/>
        <v>0</v>
      </c>
    </row>
    <row r="119" spans="1:16" ht="12.75">
      <c r="A119" s="223">
        <v>364</v>
      </c>
      <c r="B119" s="75" t="s">
        <v>651</v>
      </c>
      <c r="C119" s="76" t="s">
        <v>1279</v>
      </c>
      <c r="D119" s="77" t="s">
        <v>1387</v>
      </c>
      <c r="E119" s="78"/>
      <c r="F119" s="77"/>
      <c r="G119" s="224" t="s">
        <v>142</v>
      </c>
      <c r="H119" s="75"/>
      <c r="I119" s="77"/>
      <c r="J119" s="79">
        <v>61.65</v>
      </c>
      <c r="K119" s="225"/>
      <c r="L119" s="226" t="s">
        <v>651</v>
      </c>
      <c r="M119" s="227">
        <f t="shared" si="3"/>
        <v>0</v>
      </c>
      <c r="N119" s="228">
        <v>61.65</v>
      </c>
      <c r="O119" s="229">
        <f t="shared" si="4"/>
        <v>0</v>
      </c>
      <c r="P119">
        <f t="shared" si="5"/>
        <v>0</v>
      </c>
    </row>
    <row r="120" spans="1:16" ht="12.75">
      <c r="A120" s="223">
        <v>374</v>
      </c>
      <c r="B120" s="75" t="s">
        <v>588</v>
      </c>
      <c r="C120" s="76" t="s">
        <v>1283</v>
      </c>
      <c r="D120" s="77" t="s">
        <v>1388</v>
      </c>
      <c r="E120" s="78"/>
      <c r="F120" s="77"/>
      <c r="G120" s="224" t="s">
        <v>142</v>
      </c>
      <c r="H120" s="75"/>
      <c r="I120" s="77"/>
      <c r="J120" s="79">
        <v>9.45</v>
      </c>
      <c r="K120" s="225"/>
      <c r="L120" s="226" t="s">
        <v>588</v>
      </c>
      <c r="M120" s="227">
        <f t="shared" si="3"/>
        <v>0</v>
      </c>
      <c r="N120" s="228">
        <v>9.45</v>
      </c>
      <c r="O120" s="229">
        <f t="shared" si="4"/>
        <v>0</v>
      </c>
      <c r="P120">
        <f t="shared" si="5"/>
        <v>0</v>
      </c>
    </row>
    <row r="121" spans="1:16" ht="12.75">
      <c r="A121" s="223">
        <v>375</v>
      </c>
      <c r="B121" s="75" t="s">
        <v>588</v>
      </c>
      <c r="C121" s="76" t="s">
        <v>1389</v>
      </c>
      <c r="D121" s="77" t="s">
        <v>1390</v>
      </c>
      <c r="E121" s="78"/>
      <c r="F121" s="77"/>
      <c r="G121" s="224" t="s">
        <v>142</v>
      </c>
      <c r="H121" s="75"/>
      <c r="I121" s="77"/>
      <c r="J121" s="79">
        <v>500</v>
      </c>
      <c r="K121" s="225"/>
      <c r="L121" s="226" t="s">
        <v>588</v>
      </c>
      <c r="M121" s="227">
        <f t="shared" si="3"/>
        <v>0</v>
      </c>
      <c r="N121" s="228">
        <v>500</v>
      </c>
      <c r="O121" s="229">
        <f t="shared" si="4"/>
        <v>0</v>
      </c>
      <c r="P121">
        <f t="shared" si="5"/>
        <v>0</v>
      </c>
    </row>
    <row r="122" spans="1:16" ht="12.75">
      <c r="A122" s="223">
        <v>376</v>
      </c>
      <c r="B122" s="75" t="s">
        <v>588</v>
      </c>
      <c r="C122" s="76" t="s">
        <v>1287</v>
      </c>
      <c r="D122" s="77" t="s">
        <v>1391</v>
      </c>
      <c r="E122" s="78"/>
      <c r="F122" s="77"/>
      <c r="G122" s="224" t="s">
        <v>142</v>
      </c>
      <c r="H122" s="75"/>
      <c r="I122" s="77"/>
      <c r="J122" s="79">
        <v>300</v>
      </c>
      <c r="K122" s="225"/>
      <c r="L122" s="226" t="s">
        <v>588</v>
      </c>
      <c r="M122" s="227">
        <f t="shared" si="3"/>
        <v>0</v>
      </c>
      <c r="N122" s="228">
        <v>300</v>
      </c>
      <c r="O122" s="229">
        <f t="shared" si="4"/>
        <v>0</v>
      </c>
      <c r="P122">
        <f t="shared" si="5"/>
        <v>0</v>
      </c>
    </row>
    <row r="123" spans="1:16" ht="12.75">
      <c r="A123" s="223">
        <v>377</v>
      </c>
      <c r="B123" s="75" t="s">
        <v>588</v>
      </c>
      <c r="C123" s="76" t="s">
        <v>1283</v>
      </c>
      <c r="D123" s="77" t="s">
        <v>1392</v>
      </c>
      <c r="E123" s="78"/>
      <c r="F123" s="77"/>
      <c r="G123" s="224" t="s">
        <v>142</v>
      </c>
      <c r="H123" s="75"/>
      <c r="I123" s="77"/>
      <c r="J123" s="79">
        <v>4208.6</v>
      </c>
      <c r="K123" s="225"/>
      <c r="L123" s="226" t="s">
        <v>588</v>
      </c>
      <c r="M123" s="227">
        <f t="shared" si="3"/>
        <v>0</v>
      </c>
      <c r="N123" s="228">
        <v>4208.6</v>
      </c>
      <c r="O123" s="229">
        <f t="shared" si="4"/>
        <v>0</v>
      </c>
      <c r="P123">
        <f t="shared" si="5"/>
        <v>0</v>
      </c>
    </row>
    <row r="124" spans="1:16" ht="12.75">
      <c r="A124" s="223">
        <v>384</v>
      </c>
      <c r="B124" s="75" t="s">
        <v>705</v>
      </c>
      <c r="C124" s="76" t="s">
        <v>1393</v>
      </c>
      <c r="D124" s="77" t="s">
        <v>1394</v>
      </c>
      <c r="E124" s="78"/>
      <c r="F124" s="77"/>
      <c r="G124" s="224" t="s">
        <v>142</v>
      </c>
      <c r="H124" s="75"/>
      <c r="I124" s="77"/>
      <c r="J124" s="79">
        <v>18</v>
      </c>
      <c r="K124" s="225"/>
      <c r="L124" s="226" t="s">
        <v>705</v>
      </c>
      <c r="M124" s="227">
        <f t="shared" si="3"/>
        <v>0</v>
      </c>
      <c r="N124" s="228">
        <v>18</v>
      </c>
      <c r="O124" s="229">
        <f t="shared" si="4"/>
        <v>0</v>
      </c>
      <c r="P124">
        <f t="shared" si="5"/>
        <v>0</v>
      </c>
    </row>
    <row r="125" spans="1:16" ht="12.75">
      <c r="A125" s="223">
        <v>385</v>
      </c>
      <c r="B125" s="75" t="s">
        <v>705</v>
      </c>
      <c r="C125" s="76" t="s">
        <v>295</v>
      </c>
      <c r="D125" s="77" t="s">
        <v>1395</v>
      </c>
      <c r="E125" s="78"/>
      <c r="F125" s="77"/>
      <c r="G125" s="224" t="s">
        <v>142</v>
      </c>
      <c r="H125" s="75"/>
      <c r="I125" s="77"/>
      <c r="J125" s="79">
        <v>1.6</v>
      </c>
      <c r="K125" s="225"/>
      <c r="L125" s="226" t="s">
        <v>705</v>
      </c>
      <c r="M125" s="227">
        <f t="shared" si="3"/>
        <v>0</v>
      </c>
      <c r="N125" s="228">
        <v>1.6</v>
      </c>
      <c r="O125" s="229">
        <f t="shared" si="4"/>
        <v>0</v>
      </c>
      <c r="P125">
        <f t="shared" si="5"/>
        <v>0</v>
      </c>
    </row>
    <row r="126" spans="1:16" ht="12.75">
      <c r="A126" s="223">
        <v>386</v>
      </c>
      <c r="B126" s="75" t="s">
        <v>705</v>
      </c>
      <c r="C126" s="76" t="s">
        <v>1396</v>
      </c>
      <c r="D126" s="77" t="s">
        <v>1397</v>
      </c>
      <c r="E126" s="78"/>
      <c r="F126" s="77"/>
      <c r="G126" s="224" t="s">
        <v>142</v>
      </c>
      <c r="H126" s="75"/>
      <c r="I126" s="77"/>
      <c r="J126" s="79">
        <v>4777.2</v>
      </c>
      <c r="K126" s="225"/>
      <c r="L126" s="226" t="s">
        <v>705</v>
      </c>
      <c r="M126" s="227">
        <f t="shared" si="3"/>
        <v>0</v>
      </c>
      <c r="N126" s="228">
        <v>4777.2</v>
      </c>
      <c r="O126" s="229">
        <f t="shared" si="4"/>
        <v>0</v>
      </c>
      <c r="P126">
        <f t="shared" si="5"/>
        <v>0</v>
      </c>
    </row>
    <row r="127" spans="1:16" ht="12.75">
      <c r="A127" s="223">
        <v>387</v>
      </c>
      <c r="B127" s="75" t="s">
        <v>705</v>
      </c>
      <c r="C127" s="76" t="s">
        <v>1396</v>
      </c>
      <c r="D127" s="77" t="s">
        <v>1398</v>
      </c>
      <c r="E127" s="78"/>
      <c r="F127" s="77"/>
      <c r="G127" s="224" t="s">
        <v>142</v>
      </c>
      <c r="H127" s="75"/>
      <c r="I127" s="77"/>
      <c r="J127" s="79">
        <v>1520.14</v>
      </c>
      <c r="K127" s="225"/>
      <c r="L127" s="226" t="s">
        <v>705</v>
      </c>
      <c r="M127" s="227">
        <f t="shared" si="3"/>
        <v>0</v>
      </c>
      <c r="N127" s="228">
        <v>1520.14</v>
      </c>
      <c r="O127" s="229">
        <f t="shared" si="4"/>
        <v>0</v>
      </c>
      <c r="P127">
        <f t="shared" si="5"/>
        <v>0</v>
      </c>
    </row>
    <row r="128" spans="1:16" ht="12.75">
      <c r="A128" s="223">
        <v>388</v>
      </c>
      <c r="B128" s="75" t="s">
        <v>705</v>
      </c>
      <c r="C128" s="76" t="s">
        <v>1399</v>
      </c>
      <c r="D128" s="77" t="s">
        <v>1397</v>
      </c>
      <c r="E128" s="78"/>
      <c r="F128" s="77"/>
      <c r="G128" s="224" t="s">
        <v>142</v>
      </c>
      <c r="H128" s="75"/>
      <c r="I128" s="77"/>
      <c r="J128" s="79">
        <v>4038.02</v>
      </c>
      <c r="K128" s="225"/>
      <c r="L128" s="226" t="s">
        <v>705</v>
      </c>
      <c r="M128" s="227">
        <f t="shared" si="3"/>
        <v>0</v>
      </c>
      <c r="N128" s="228">
        <v>4038.02</v>
      </c>
      <c r="O128" s="229">
        <f t="shared" si="4"/>
        <v>0</v>
      </c>
      <c r="P128">
        <f t="shared" si="5"/>
        <v>0</v>
      </c>
    </row>
    <row r="129" spans="1:16" ht="12.75">
      <c r="A129" s="223">
        <v>389</v>
      </c>
      <c r="B129" s="75" t="s">
        <v>705</v>
      </c>
      <c r="C129" s="76" t="s">
        <v>1399</v>
      </c>
      <c r="D129" s="77" t="s">
        <v>1400</v>
      </c>
      <c r="E129" s="78"/>
      <c r="F129" s="77"/>
      <c r="G129" s="224" t="s">
        <v>142</v>
      </c>
      <c r="H129" s="75"/>
      <c r="I129" s="77"/>
      <c r="J129" s="79">
        <v>462.21</v>
      </c>
      <c r="K129" s="225"/>
      <c r="L129" s="226" t="s">
        <v>705</v>
      </c>
      <c r="M129" s="227">
        <f t="shared" si="3"/>
        <v>0</v>
      </c>
      <c r="N129" s="228">
        <v>462.21</v>
      </c>
      <c r="O129" s="229">
        <f t="shared" si="4"/>
        <v>0</v>
      </c>
      <c r="P129">
        <f t="shared" si="5"/>
        <v>0</v>
      </c>
    </row>
    <row r="130" spans="1:16" ht="12.75">
      <c r="A130" s="223">
        <v>390</v>
      </c>
      <c r="B130" s="75" t="s">
        <v>705</v>
      </c>
      <c r="C130" s="76" t="s">
        <v>1399</v>
      </c>
      <c r="D130" s="77" t="s">
        <v>1401</v>
      </c>
      <c r="E130" s="78"/>
      <c r="F130" s="77"/>
      <c r="G130" s="224" t="s">
        <v>142</v>
      </c>
      <c r="H130" s="75"/>
      <c r="I130" s="77"/>
      <c r="J130" s="79">
        <v>139.43</v>
      </c>
      <c r="K130" s="225"/>
      <c r="L130" s="226" t="s">
        <v>705</v>
      </c>
      <c r="M130" s="227">
        <f t="shared" si="3"/>
        <v>0</v>
      </c>
      <c r="N130" s="228">
        <v>139.43</v>
      </c>
      <c r="O130" s="229">
        <f t="shared" si="4"/>
        <v>0</v>
      </c>
      <c r="P130">
        <f t="shared" si="5"/>
        <v>0</v>
      </c>
    </row>
    <row r="131" spans="1:16" ht="12.75">
      <c r="A131" s="223">
        <v>402</v>
      </c>
      <c r="B131" s="75" t="s">
        <v>679</v>
      </c>
      <c r="C131" s="76" t="s">
        <v>1291</v>
      </c>
      <c r="D131" s="77" t="s">
        <v>1292</v>
      </c>
      <c r="E131" s="78"/>
      <c r="F131" s="77"/>
      <c r="G131" s="224" t="s">
        <v>142</v>
      </c>
      <c r="H131" s="75"/>
      <c r="I131" s="77"/>
      <c r="J131" s="79">
        <v>829.69</v>
      </c>
      <c r="K131" s="225"/>
      <c r="L131" s="226" t="s">
        <v>679</v>
      </c>
      <c r="M131" s="227">
        <f t="shared" si="3"/>
        <v>0</v>
      </c>
      <c r="N131" s="228">
        <v>829.69</v>
      </c>
      <c r="O131" s="229">
        <f t="shared" si="4"/>
        <v>0</v>
      </c>
      <c r="P131">
        <f t="shared" si="5"/>
        <v>0</v>
      </c>
    </row>
    <row r="132" spans="1:16" ht="12.75">
      <c r="A132" s="223">
        <v>412</v>
      </c>
      <c r="B132" s="75" t="s">
        <v>679</v>
      </c>
      <c r="C132" s="76" t="s">
        <v>1308</v>
      </c>
      <c r="D132" s="77" t="s">
        <v>1309</v>
      </c>
      <c r="E132" s="78"/>
      <c r="F132" s="77"/>
      <c r="G132" s="224" t="s">
        <v>142</v>
      </c>
      <c r="H132" s="75"/>
      <c r="I132" s="77"/>
      <c r="J132" s="79">
        <v>70.55</v>
      </c>
      <c r="K132" s="225"/>
      <c r="L132" s="226" t="s">
        <v>679</v>
      </c>
      <c r="M132" s="227">
        <f t="shared" si="3"/>
        <v>0</v>
      </c>
      <c r="N132" s="228">
        <v>70.55</v>
      </c>
      <c r="O132" s="229">
        <f t="shared" si="4"/>
        <v>0</v>
      </c>
      <c r="P132">
        <f t="shared" si="5"/>
        <v>0</v>
      </c>
    </row>
    <row r="133" spans="1:16" ht="12.75">
      <c r="A133" s="223">
        <v>415</v>
      </c>
      <c r="B133" s="75" t="s">
        <v>679</v>
      </c>
      <c r="C133" s="76" t="s">
        <v>1308</v>
      </c>
      <c r="D133" s="77" t="s">
        <v>1402</v>
      </c>
      <c r="E133" s="78"/>
      <c r="F133" s="77"/>
      <c r="G133" s="224" t="s">
        <v>142</v>
      </c>
      <c r="H133" s="75"/>
      <c r="I133" s="77"/>
      <c r="J133" s="79">
        <v>377.06</v>
      </c>
      <c r="K133" s="225"/>
      <c r="L133" s="226" t="s">
        <v>679</v>
      </c>
      <c r="M133" s="227">
        <f t="shared" si="3"/>
        <v>0</v>
      </c>
      <c r="N133" s="228">
        <v>377.06</v>
      </c>
      <c r="O133" s="229">
        <f t="shared" si="4"/>
        <v>0</v>
      </c>
      <c r="P133">
        <f t="shared" si="5"/>
        <v>0</v>
      </c>
    </row>
    <row r="134" spans="1:16" ht="12.75">
      <c r="A134" s="223">
        <v>418</v>
      </c>
      <c r="B134" s="75" t="s">
        <v>679</v>
      </c>
      <c r="C134" s="76" t="s">
        <v>1308</v>
      </c>
      <c r="D134" s="77" t="s">
        <v>1403</v>
      </c>
      <c r="E134" s="78"/>
      <c r="F134" s="77"/>
      <c r="G134" s="224" t="s">
        <v>142</v>
      </c>
      <c r="H134" s="75"/>
      <c r="I134" s="77"/>
      <c r="J134" s="79">
        <v>337.37</v>
      </c>
      <c r="K134" s="225"/>
      <c r="L134" s="226" t="s">
        <v>679</v>
      </c>
      <c r="M134" s="227">
        <f t="shared" si="3"/>
        <v>0</v>
      </c>
      <c r="N134" s="228">
        <v>337.37</v>
      </c>
      <c r="O134" s="229">
        <f t="shared" si="4"/>
        <v>0</v>
      </c>
      <c r="P134">
        <f t="shared" si="5"/>
        <v>0</v>
      </c>
    </row>
    <row r="135" spans="1:16" ht="12.75">
      <c r="A135" s="223">
        <v>439</v>
      </c>
      <c r="B135" s="75" t="s">
        <v>746</v>
      </c>
      <c r="C135" s="76" t="s">
        <v>295</v>
      </c>
      <c r="D135" s="77" t="s">
        <v>1404</v>
      </c>
      <c r="E135" s="78"/>
      <c r="F135" s="77"/>
      <c r="G135" s="224" t="s">
        <v>142</v>
      </c>
      <c r="H135" s="75"/>
      <c r="I135" s="77"/>
      <c r="J135" s="79">
        <v>1</v>
      </c>
      <c r="K135" s="225"/>
      <c r="L135" s="226" t="s">
        <v>746</v>
      </c>
      <c r="M135" s="227">
        <f t="shared" si="3"/>
        <v>0</v>
      </c>
      <c r="N135" s="228">
        <v>1</v>
      </c>
      <c r="O135" s="229">
        <f t="shared" si="4"/>
        <v>0</v>
      </c>
      <c r="P135">
        <f t="shared" si="5"/>
        <v>0</v>
      </c>
    </row>
    <row r="136" spans="1:16" ht="12.75">
      <c r="A136" s="223">
        <v>440</v>
      </c>
      <c r="B136" s="75" t="s">
        <v>746</v>
      </c>
      <c r="C136" s="76" t="s">
        <v>295</v>
      </c>
      <c r="D136" s="77" t="s">
        <v>1405</v>
      </c>
      <c r="E136" s="78"/>
      <c r="F136" s="77"/>
      <c r="G136" s="224" t="s">
        <v>142</v>
      </c>
      <c r="H136" s="75"/>
      <c r="I136" s="77"/>
      <c r="J136" s="79">
        <v>0.7</v>
      </c>
      <c r="K136" s="225"/>
      <c r="L136" s="226" t="s">
        <v>746</v>
      </c>
      <c r="M136" s="227">
        <f aca="true" t="shared" si="6" ref="M136:M199">IF(K136&lt;&gt;"",L136-K136,0)</f>
        <v>0</v>
      </c>
      <c r="N136" s="228">
        <v>0.7</v>
      </c>
      <c r="O136" s="229">
        <f aca="true" t="shared" si="7" ref="O136:O199">IF(K136&lt;&gt;"",N136*M136,0)</f>
        <v>0</v>
      </c>
      <c r="P136">
        <f aca="true" t="shared" si="8" ref="P136:P199">IF(K136&lt;&gt;"",N136,0)</f>
        <v>0</v>
      </c>
    </row>
    <row r="137" spans="1:16" ht="12.75">
      <c r="A137" s="223">
        <v>441</v>
      </c>
      <c r="B137" s="75" t="s">
        <v>746</v>
      </c>
      <c r="C137" s="76" t="s">
        <v>295</v>
      </c>
      <c r="D137" s="77" t="s">
        <v>1406</v>
      </c>
      <c r="E137" s="78"/>
      <c r="F137" s="77"/>
      <c r="G137" s="224" t="s">
        <v>142</v>
      </c>
      <c r="H137" s="75"/>
      <c r="I137" s="77"/>
      <c r="J137" s="79">
        <v>10</v>
      </c>
      <c r="K137" s="225"/>
      <c r="L137" s="226" t="s">
        <v>746</v>
      </c>
      <c r="M137" s="227">
        <f t="shared" si="6"/>
        <v>0</v>
      </c>
      <c r="N137" s="228">
        <v>10</v>
      </c>
      <c r="O137" s="229">
        <f t="shared" si="7"/>
        <v>0</v>
      </c>
      <c r="P137">
        <f t="shared" si="8"/>
        <v>0</v>
      </c>
    </row>
    <row r="138" spans="1:16" ht="12.75">
      <c r="A138" s="223">
        <v>443</v>
      </c>
      <c r="B138" s="75" t="s">
        <v>746</v>
      </c>
      <c r="C138" s="76" t="s">
        <v>1407</v>
      </c>
      <c r="D138" s="77" t="s">
        <v>1408</v>
      </c>
      <c r="E138" s="78"/>
      <c r="F138" s="77"/>
      <c r="G138" s="224" t="s">
        <v>142</v>
      </c>
      <c r="H138" s="75"/>
      <c r="I138" s="77"/>
      <c r="J138" s="79">
        <v>2159.1</v>
      </c>
      <c r="K138" s="225"/>
      <c r="L138" s="226" t="s">
        <v>746</v>
      </c>
      <c r="M138" s="227">
        <f t="shared" si="6"/>
        <v>0</v>
      </c>
      <c r="N138" s="228">
        <v>2159.1</v>
      </c>
      <c r="O138" s="229">
        <f t="shared" si="7"/>
        <v>0</v>
      </c>
      <c r="P138">
        <f t="shared" si="8"/>
        <v>0</v>
      </c>
    </row>
    <row r="139" spans="1:16" ht="12.75">
      <c r="A139" s="223">
        <v>449</v>
      </c>
      <c r="B139" s="75" t="s">
        <v>785</v>
      </c>
      <c r="C139" s="76" t="s">
        <v>1375</v>
      </c>
      <c r="D139" s="77" t="s">
        <v>1409</v>
      </c>
      <c r="E139" s="78"/>
      <c r="F139" s="77"/>
      <c r="G139" s="224" t="s">
        <v>142</v>
      </c>
      <c r="H139" s="75"/>
      <c r="I139" s="77"/>
      <c r="J139" s="79">
        <v>30</v>
      </c>
      <c r="K139" s="225"/>
      <c r="L139" s="226" t="s">
        <v>785</v>
      </c>
      <c r="M139" s="227">
        <f t="shared" si="6"/>
        <v>0</v>
      </c>
      <c r="N139" s="228">
        <v>30</v>
      </c>
      <c r="O139" s="229">
        <f t="shared" si="7"/>
        <v>0</v>
      </c>
      <c r="P139">
        <f t="shared" si="8"/>
        <v>0</v>
      </c>
    </row>
    <row r="140" spans="1:16" ht="12.75">
      <c r="A140" s="223">
        <v>451</v>
      </c>
      <c r="B140" s="75" t="s">
        <v>772</v>
      </c>
      <c r="C140" s="76" t="s">
        <v>1291</v>
      </c>
      <c r="D140" s="77" t="s">
        <v>1292</v>
      </c>
      <c r="E140" s="78"/>
      <c r="F140" s="77"/>
      <c r="G140" s="224" t="s">
        <v>142</v>
      </c>
      <c r="H140" s="75"/>
      <c r="I140" s="77"/>
      <c r="J140" s="79">
        <v>829.69</v>
      </c>
      <c r="K140" s="225"/>
      <c r="L140" s="226" t="s">
        <v>772</v>
      </c>
      <c r="M140" s="227">
        <f t="shared" si="6"/>
        <v>0</v>
      </c>
      <c r="N140" s="228">
        <v>829.69</v>
      </c>
      <c r="O140" s="229">
        <f t="shared" si="7"/>
        <v>0</v>
      </c>
      <c r="P140">
        <f t="shared" si="8"/>
        <v>0</v>
      </c>
    </row>
    <row r="141" spans="1:16" ht="12.75">
      <c r="A141" s="223">
        <v>456</v>
      </c>
      <c r="B141" s="75" t="s">
        <v>772</v>
      </c>
      <c r="C141" s="76" t="s">
        <v>1410</v>
      </c>
      <c r="D141" s="77" t="s">
        <v>1411</v>
      </c>
      <c r="E141" s="78"/>
      <c r="F141" s="77"/>
      <c r="G141" s="224" t="s">
        <v>803</v>
      </c>
      <c r="H141" s="75"/>
      <c r="I141" s="77"/>
      <c r="J141" s="79">
        <v>0</v>
      </c>
      <c r="K141" s="225"/>
      <c r="L141" s="226" t="s">
        <v>772</v>
      </c>
      <c r="M141" s="227">
        <f t="shared" si="6"/>
        <v>0</v>
      </c>
      <c r="N141" s="228">
        <v>0</v>
      </c>
      <c r="O141" s="229">
        <f t="shared" si="7"/>
        <v>0</v>
      </c>
      <c r="P141">
        <f t="shared" si="8"/>
        <v>0</v>
      </c>
    </row>
    <row r="142" spans="1:16" ht="12.75">
      <c r="A142" s="223">
        <v>466</v>
      </c>
      <c r="B142" s="75" t="s">
        <v>772</v>
      </c>
      <c r="C142" s="76" t="s">
        <v>1308</v>
      </c>
      <c r="D142" s="77" t="s">
        <v>1309</v>
      </c>
      <c r="E142" s="78"/>
      <c r="F142" s="77"/>
      <c r="G142" s="224" t="s">
        <v>142</v>
      </c>
      <c r="H142" s="75"/>
      <c r="I142" s="77"/>
      <c r="J142" s="79">
        <v>70.55</v>
      </c>
      <c r="K142" s="225"/>
      <c r="L142" s="226" t="s">
        <v>772</v>
      </c>
      <c r="M142" s="227">
        <f t="shared" si="6"/>
        <v>0</v>
      </c>
      <c r="N142" s="228">
        <v>70.55</v>
      </c>
      <c r="O142" s="229">
        <f t="shared" si="7"/>
        <v>0</v>
      </c>
      <c r="P142">
        <f t="shared" si="8"/>
        <v>0</v>
      </c>
    </row>
    <row r="143" spans="1:16" ht="12.75">
      <c r="A143" s="223">
        <v>469</v>
      </c>
      <c r="B143" s="75" t="s">
        <v>772</v>
      </c>
      <c r="C143" s="76" t="s">
        <v>1308</v>
      </c>
      <c r="D143" s="77" t="s">
        <v>1412</v>
      </c>
      <c r="E143" s="78"/>
      <c r="F143" s="77"/>
      <c r="G143" s="224" t="s">
        <v>142</v>
      </c>
      <c r="H143" s="75"/>
      <c r="I143" s="77"/>
      <c r="J143" s="79">
        <v>386.24</v>
      </c>
      <c r="K143" s="225"/>
      <c r="L143" s="226" t="s">
        <v>772</v>
      </c>
      <c r="M143" s="227">
        <f t="shared" si="6"/>
        <v>0</v>
      </c>
      <c r="N143" s="228">
        <v>386.24</v>
      </c>
      <c r="O143" s="229">
        <f t="shared" si="7"/>
        <v>0</v>
      </c>
      <c r="P143">
        <f t="shared" si="8"/>
        <v>0</v>
      </c>
    </row>
    <row r="144" spans="1:16" ht="12.75">
      <c r="A144" s="223">
        <v>472</v>
      </c>
      <c r="B144" s="75" t="s">
        <v>772</v>
      </c>
      <c r="C144" s="76" t="s">
        <v>1308</v>
      </c>
      <c r="D144" s="77" t="s">
        <v>1413</v>
      </c>
      <c r="E144" s="78"/>
      <c r="F144" s="77"/>
      <c r="G144" s="224" t="s">
        <v>142</v>
      </c>
      <c r="H144" s="75"/>
      <c r="I144" s="77"/>
      <c r="J144" s="79">
        <v>429.26</v>
      </c>
      <c r="K144" s="225"/>
      <c r="L144" s="226" t="s">
        <v>772</v>
      </c>
      <c r="M144" s="227">
        <f t="shared" si="6"/>
        <v>0</v>
      </c>
      <c r="N144" s="228">
        <v>429.26</v>
      </c>
      <c r="O144" s="229">
        <f t="shared" si="7"/>
        <v>0</v>
      </c>
      <c r="P144">
        <f t="shared" si="8"/>
        <v>0</v>
      </c>
    </row>
    <row r="145" spans="1:16" ht="12.75">
      <c r="A145" s="223">
        <v>490</v>
      </c>
      <c r="B145" s="75" t="s">
        <v>843</v>
      </c>
      <c r="C145" s="76" t="s">
        <v>1365</v>
      </c>
      <c r="D145" s="77" t="s">
        <v>1414</v>
      </c>
      <c r="E145" s="78"/>
      <c r="F145" s="77"/>
      <c r="G145" s="224" t="s">
        <v>142</v>
      </c>
      <c r="H145" s="75"/>
      <c r="I145" s="77"/>
      <c r="J145" s="79">
        <v>1566.48</v>
      </c>
      <c r="K145" s="225"/>
      <c r="L145" s="226" t="s">
        <v>843</v>
      </c>
      <c r="M145" s="227">
        <f t="shared" si="6"/>
        <v>0</v>
      </c>
      <c r="N145" s="228">
        <v>1566.48</v>
      </c>
      <c r="O145" s="229">
        <f t="shared" si="7"/>
        <v>0</v>
      </c>
      <c r="P145">
        <f t="shared" si="8"/>
        <v>0</v>
      </c>
    </row>
    <row r="146" spans="1:16" ht="12.75">
      <c r="A146" s="223">
        <v>491</v>
      </c>
      <c r="B146" s="75" t="s">
        <v>843</v>
      </c>
      <c r="C146" s="76" t="s">
        <v>1365</v>
      </c>
      <c r="D146" s="77" t="s">
        <v>1415</v>
      </c>
      <c r="E146" s="78"/>
      <c r="F146" s="77"/>
      <c r="G146" s="224" t="s">
        <v>142</v>
      </c>
      <c r="H146" s="75"/>
      <c r="I146" s="77"/>
      <c r="J146" s="79">
        <v>1746.4</v>
      </c>
      <c r="K146" s="225"/>
      <c r="L146" s="226" t="s">
        <v>843</v>
      </c>
      <c r="M146" s="227">
        <f t="shared" si="6"/>
        <v>0</v>
      </c>
      <c r="N146" s="228">
        <v>1746.4</v>
      </c>
      <c r="O146" s="229">
        <f t="shared" si="7"/>
        <v>0</v>
      </c>
      <c r="P146">
        <f t="shared" si="8"/>
        <v>0</v>
      </c>
    </row>
    <row r="147" spans="1:16" ht="12.75">
      <c r="A147" s="223">
        <v>492</v>
      </c>
      <c r="B147" s="75" t="s">
        <v>843</v>
      </c>
      <c r="C147" s="76" t="s">
        <v>1365</v>
      </c>
      <c r="D147" s="77" t="s">
        <v>1415</v>
      </c>
      <c r="E147" s="78"/>
      <c r="F147" s="77"/>
      <c r="G147" s="224" t="s">
        <v>142</v>
      </c>
      <c r="H147" s="75"/>
      <c r="I147" s="77"/>
      <c r="J147" s="79">
        <v>275.68</v>
      </c>
      <c r="K147" s="225"/>
      <c r="L147" s="226" t="s">
        <v>843</v>
      </c>
      <c r="M147" s="227">
        <f t="shared" si="6"/>
        <v>0</v>
      </c>
      <c r="N147" s="228">
        <v>275.68</v>
      </c>
      <c r="O147" s="229">
        <f t="shared" si="7"/>
        <v>0</v>
      </c>
      <c r="P147">
        <f t="shared" si="8"/>
        <v>0</v>
      </c>
    </row>
    <row r="148" spans="1:16" ht="12.75">
      <c r="A148" s="223">
        <v>493</v>
      </c>
      <c r="B148" s="75" t="s">
        <v>843</v>
      </c>
      <c r="C148" s="76" t="s">
        <v>1287</v>
      </c>
      <c r="D148" s="77" t="s">
        <v>1416</v>
      </c>
      <c r="E148" s="78"/>
      <c r="F148" s="77"/>
      <c r="G148" s="224" t="s">
        <v>142</v>
      </c>
      <c r="H148" s="75"/>
      <c r="I148" s="77"/>
      <c r="J148" s="79">
        <v>582.64</v>
      </c>
      <c r="K148" s="225"/>
      <c r="L148" s="226" t="s">
        <v>843</v>
      </c>
      <c r="M148" s="227">
        <f t="shared" si="6"/>
        <v>0</v>
      </c>
      <c r="N148" s="228">
        <v>582.64</v>
      </c>
      <c r="O148" s="229">
        <f t="shared" si="7"/>
        <v>0</v>
      </c>
      <c r="P148">
        <f t="shared" si="8"/>
        <v>0</v>
      </c>
    </row>
    <row r="149" spans="1:16" ht="12.75">
      <c r="A149" s="223">
        <v>494</v>
      </c>
      <c r="B149" s="75" t="s">
        <v>843</v>
      </c>
      <c r="C149" s="76" t="s">
        <v>1287</v>
      </c>
      <c r="D149" s="77" t="s">
        <v>1417</v>
      </c>
      <c r="E149" s="78"/>
      <c r="F149" s="77"/>
      <c r="G149" s="224" t="s">
        <v>142</v>
      </c>
      <c r="H149" s="75"/>
      <c r="I149" s="77"/>
      <c r="J149" s="79">
        <v>312.01</v>
      </c>
      <c r="K149" s="225"/>
      <c r="L149" s="226" t="s">
        <v>843</v>
      </c>
      <c r="M149" s="227">
        <f t="shared" si="6"/>
        <v>0</v>
      </c>
      <c r="N149" s="228">
        <v>312.01</v>
      </c>
      <c r="O149" s="229">
        <f t="shared" si="7"/>
        <v>0</v>
      </c>
      <c r="P149">
        <f t="shared" si="8"/>
        <v>0</v>
      </c>
    </row>
    <row r="150" spans="1:16" ht="12.75">
      <c r="A150" s="223">
        <v>495</v>
      </c>
      <c r="B150" s="75" t="s">
        <v>843</v>
      </c>
      <c r="C150" s="76" t="s">
        <v>1287</v>
      </c>
      <c r="D150" s="77" t="s">
        <v>1418</v>
      </c>
      <c r="E150" s="78"/>
      <c r="F150" s="77"/>
      <c r="G150" s="224" t="s">
        <v>142</v>
      </c>
      <c r="H150" s="75"/>
      <c r="I150" s="77"/>
      <c r="J150" s="79">
        <v>300.39</v>
      </c>
      <c r="K150" s="225"/>
      <c r="L150" s="226" t="s">
        <v>843</v>
      </c>
      <c r="M150" s="227">
        <f t="shared" si="6"/>
        <v>0</v>
      </c>
      <c r="N150" s="228">
        <v>300.39</v>
      </c>
      <c r="O150" s="229">
        <f t="shared" si="7"/>
        <v>0</v>
      </c>
      <c r="P150">
        <f t="shared" si="8"/>
        <v>0</v>
      </c>
    </row>
    <row r="151" spans="1:16" ht="12.75">
      <c r="A151" s="223">
        <v>496</v>
      </c>
      <c r="B151" s="75" t="s">
        <v>843</v>
      </c>
      <c r="C151" s="76" t="s">
        <v>1287</v>
      </c>
      <c r="D151" s="77" t="s">
        <v>1419</v>
      </c>
      <c r="E151" s="78"/>
      <c r="F151" s="77"/>
      <c r="G151" s="224" t="s">
        <v>142</v>
      </c>
      <c r="H151" s="75"/>
      <c r="I151" s="77"/>
      <c r="J151" s="79">
        <v>5292</v>
      </c>
      <c r="K151" s="225"/>
      <c r="L151" s="226" t="s">
        <v>843</v>
      </c>
      <c r="M151" s="227">
        <f t="shared" si="6"/>
        <v>0</v>
      </c>
      <c r="N151" s="228">
        <v>5292</v>
      </c>
      <c r="O151" s="229">
        <f t="shared" si="7"/>
        <v>0</v>
      </c>
      <c r="P151">
        <f t="shared" si="8"/>
        <v>0</v>
      </c>
    </row>
    <row r="152" spans="1:16" ht="12.75">
      <c r="A152" s="223">
        <v>498</v>
      </c>
      <c r="B152" s="75" t="s">
        <v>879</v>
      </c>
      <c r="C152" s="76" t="s">
        <v>1291</v>
      </c>
      <c r="D152" s="77" t="s">
        <v>1292</v>
      </c>
      <c r="E152" s="78"/>
      <c r="F152" s="77"/>
      <c r="G152" s="224" t="s">
        <v>142</v>
      </c>
      <c r="H152" s="75"/>
      <c r="I152" s="77"/>
      <c r="J152" s="79">
        <v>829.69</v>
      </c>
      <c r="K152" s="225"/>
      <c r="L152" s="226" t="s">
        <v>879</v>
      </c>
      <c r="M152" s="227">
        <f t="shared" si="6"/>
        <v>0</v>
      </c>
      <c r="N152" s="228">
        <v>829.69</v>
      </c>
      <c r="O152" s="229">
        <f t="shared" si="7"/>
        <v>0</v>
      </c>
      <c r="P152">
        <f t="shared" si="8"/>
        <v>0</v>
      </c>
    </row>
    <row r="153" spans="1:16" ht="12.75">
      <c r="A153" s="223">
        <v>511</v>
      </c>
      <c r="B153" s="75" t="s">
        <v>879</v>
      </c>
      <c r="C153" s="76" t="s">
        <v>1308</v>
      </c>
      <c r="D153" s="77" t="s">
        <v>1309</v>
      </c>
      <c r="E153" s="78"/>
      <c r="F153" s="77"/>
      <c r="G153" s="224" t="s">
        <v>142</v>
      </c>
      <c r="H153" s="75"/>
      <c r="I153" s="77"/>
      <c r="J153" s="79">
        <v>70.55</v>
      </c>
      <c r="K153" s="225"/>
      <c r="L153" s="226" t="s">
        <v>879</v>
      </c>
      <c r="M153" s="227">
        <f t="shared" si="6"/>
        <v>0</v>
      </c>
      <c r="N153" s="228">
        <v>70.55</v>
      </c>
      <c r="O153" s="229">
        <f t="shared" si="7"/>
        <v>0</v>
      </c>
      <c r="P153">
        <f t="shared" si="8"/>
        <v>0</v>
      </c>
    </row>
    <row r="154" spans="1:16" ht="12.75">
      <c r="A154" s="223">
        <v>514</v>
      </c>
      <c r="B154" s="75" t="s">
        <v>879</v>
      </c>
      <c r="C154" s="76" t="s">
        <v>1308</v>
      </c>
      <c r="D154" s="77" t="s">
        <v>1420</v>
      </c>
      <c r="E154" s="78"/>
      <c r="F154" s="77"/>
      <c r="G154" s="224" t="s">
        <v>142</v>
      </c>
      <c r="H154" s="75"/>
      <c r="I154" s="77"/>
      <c r="J154" s="79">
        <v>392.36</v>
      </c>
      <c r="K154" s="225"/>
      <c r="L154" s="226" t="s">
        <v>879</v>
      </c>
      <c r="M154" s="227">
        <f t="shared" si="6"/>
        <v>0</v>
      </c>
      <c r="N154" s="228">
        <v>392.36</v>
      </c>
      <c r="O154" s="229">
        <f t="shared" si="7"/>
        <v>0</v>
      </c>
      <c r="P154">
        <f t="shared" si="8"/>
        <v>0</v>
      </c>
    </row>
    <row r="155" spans="1:16" ht="12.75">
      <c r="A155" s="223">
        <v>517</v>
      </c>
      <c r="B155" s="75" t="s">
        <v>879</v>
      </c>
      <c r="C155" s="76" t="s">
        <v>1308</v>
      </c>
      <c r="D155" s="77" t="s">
        <v>1421</v>
      </c>
      <c r="E155" s="78"/>
      <c r="F155" s="77"/>
      <c r="G155" s="224" t="s">
        <v>142</v>
      </c>
      <c r="H155" s="75"/>
      <c r="I155" s="77"/>
      <c r="J155" s="79">
        <v>289.43</v>
      </c>
      <c r="K155" s="225"/>
      <c r="L155" s="226" t="s">
        <v>879</v>
      </c>
      <c r="M155" s="227">
        <f t="shared" si="6"/>
        <v>0</v>
      </c>
      <c r="N155" s="228">
        <v>289.43</v>
      </c>
      <c r="O155" s="229">
        <f t="shared" si="7"/>
        <v>0</v>
      </c>
      <c r="P155">
        <f t="shared" si="8"/>
        <v>0</v>
      </c>
    </row>
    <row r="156" spans="1:16" ht="12.75">
      <c r="A156" s="223">
        <v>527</v>
      </c>
      <c r="B156" s="75" t="s">
        <v>879</v>
      </c>
      <c r="C156" s="76" t="s">
        <v>1422</v>
      </c>
      <c r="D156" s="77" t="s">
        <v>1423</v>
      </c>
      <c r="E156" s="78"/>
      <c r="F156" s="77"/>
      <c r="G156" s="224" t="s">
        <v>142</v>
      </c>
      <c r="H156" s="75"/>
      <c r="I156" s="77"/>
      <c r="J156" s="79">
        <v>350</v>
      </c>
      <c r="K156" s="225"/>
      <c r="L156" s="226" t="s">
        <v>879</v>
      </c>
      <c r="M156" s="227">
        <f t="shared" si="6"/>
        <v>0</v>
      </c>
      <c r="N156" s="228">
        <v>350</v>
      </c>
      <c r="O156" s="229">
        <f t="shared" si="7"/>
        <v>0</v>
      </c>
      <c r="P156">
        <f t="shared" si="8"/>
        <v>0</v>
      </c>
    </row>
    <row r="157" spans="1:16" ht="12.75">
      <c r="A157" s="223">
        <v>533</v>
      </c>
      <c r="B157" s="75" t="s">
        <v>879</v>
      </c>
      <c r="C157" s="76" t="s">
        <v>1287</v>
      </c>
      <c r="D157" s="77" t="s">
        <v>1424</v>
      </c>
      <c r="E157" s="78"/>
      <c r="F157" s="77"/>
      <c r="G157" s="224" t="s">
        <v>142</v>
      </c>
      <c r="H157" s="75"/>
      <c r="I157" s="77"/>
      <c r="J157" s="79">
        <v>650</v>
      </c>
      <c r="K157" s="225"/>
      <c r="L157" s="226" t="s">
        <v>879</v>
      </c>
      <c r="M157" s="227">
        <f t="shared" si="6"/>
        <v>0</v>
      </c>
      <c r="N157" s="228">
        <v>650</v>
      </c>
      <c r="O157" s="229">
        <f t="shared" si="7"/>
        <v>0</v>
      </c>
      <c r="P157">
        <f t="shared" si="8"/>
        <v>0</v>
      </c>
    </row>
    <row r="158" spans="1:16" ht="12.75">
      <c r="A158" s="223">
        <v>534</v>
      </c>
      <c r="B158" s="75" t="s">
        <v>879</v>
      </c>
      <c r="C158" s="76" t="s">
        <v>1287</v>
      </c>
      <c r="D158" s="77" t="s">
        <v>1425</v>
      </c>
      <c r="E158" s="78"/>
      <c r="F158" s="77"/>
      <c r="G158" s="224" t="s">
        <v>142</v>
      </c>
      <c r="H158" s="75"/>
      <c r="I158" s="77"/>
      <c r="J158" s="79">
        <v>550</v>
      </c>
      <c r="K158" s="225"/>
      <c r="L158" s="226" t="s">
        <v>879</v>
      </c>
      <c r="M158" s="227">
        <f t="shared" si="6"/>
        <v>0</v>
      </c>
      <c r="N158" s="228">
        <v>550</v>
      </c>
      <c r="O158" s="229">
        <f t="shared" si="7"/>
        <v>0</v>
      </c>
      <c r="P158">
        <f t="shared" si="8"/>
        <v>0</v>
      </c>
    </row>
    <row r="159" spans="1:16" ht="12.75">
      <c r="A159" s="223">
        <v>535</v>
      </c>
      <c r="B159" s="75" t="s">
        <v>879</v>
      </c>
      <c r="C159" s="76" t="s">
        <v>1283</v>
      </c>
      <c r="D159" s="77" t="s">
        <v>1426</v>
      </c>
      <c r="E159" s="78"/>
      <c r="F159" s="77"/>
      <c r="G159" s="224" t="s">
        <v>142</v>
      </c>
      <c r="H159" s="75"/>
      <c r="I159" s="77"/>
      <c r="J159" s="79">
        <v>4208.6</v>
      </c>
      <c r="K159" s="225"/>
      <c r="L159" s="226" t="s">
        <v>879</v>
      </c>
      <c r="M159" s="227">
        <f t="shared" si="6"/>
        <v>0</v>
      </c>
      <c r="N159" s="228">
        <v>4208.6</v>
      </c>
      <c r="O159" s="229">
        <f t="shared" si="7"/>
        <v>0</v>
      </c>
      <c r="P159">
        <f t="shared" si="8"/>
        <v>0</v>
      </c>
    </row>
    <row r="160" spans="1:16" ht="12.75">
      <c r="A160" s="223">
        <v>536</v>
      </c>
      <c r="B160" s="75" t="s">
        <v>879</v>
      </c>
      <c r="C160" s="76" t="s">
        <v>1283</v>
      </c>
      <c r="D160" s="77" t="s">
        <v>1427</v>
      </c>
      <c r="E160" s="78"/>
      <c r="F160" s="77"/>
      <c r="G160" s="224" t="s">
        <v>142</v>
      </c>
      <c r="H160" s="75"/>
      <c r="I160" s="77"/>
      <c r="J160" s="79">
        <v>4208.6</v>
      </c>
      <c r="K160" s="225"/>
      <c r="L160" s="226" t="s">
        <v>879</v>
      </c>
      <c r="M160" s="227">
        <f t="shared" si="6"/>
        <v>0</v>
      </c>
      <c r="N160" s="228">
        <v>4208.6</v>
      </c>
      <c r="O160" s="229">
        <f t="shared" si="7"/>
        <v>0</v>
      </c>
      <c r="P160">
        <f t="shared" si="8"/>
        <v>0</v>
      </c>
    </row>
    <row r="161" spans="1:16" ht="12.75">
      <c r="A161" s="223">
        <v>537</v>
      </c>
      <c r="B161" s="75" t="s">
        <v>879</v>
      </c>
      <c r="C161" s="76" t="s">
        <v>1428</v>
      </c>
      <c r="D161" s="77" t="s">
        <v>1429</v>
      </c>
      <c r="E161" s="78"/>
      <c r="F161" s="77"/>
      <c r="G161" s="224" t="s">
        <v>142</v>
      </c>
      <c r="H161" s="75"/>
      <c r="I161" s="77"/>
      <c r="J161" s="79">
        <v>1000</v>
      </c>
      <c r="K161" s="225"/>
      <c r="L161" s="226" t="s">
        <v>879</v>
      </c>
      <c r="M161" s="227">
        <f t="shared" si="6"/>
        <v>0</v>
      </c>
      <c r="N161" s="228">
        <v>1000</v>
      </c>
      <c r="O161" s="229">
        <f t="shared" si="7"/>
        <v>0</v>
      </c>
      <c r="P161">
        <f t="shared" si="8"/>
        <v>0</v>
      </c>
    </row>
    <row r="162" spans="1:16" ht="12.75">
      <c r="A162" s="223">
        <v>540</v>
      </c>
      <c r="B162" s="75" t="s">
        <v>981</v>
      </c>
      <c r="C162" s="76" t="s">
        <v>1430</v>
      </c>
      <c r="D162" s="77" t="s">
        <v>1431</v>
      </c>
      <c r="E162" s="78"/>
      <c r="F162" s="77"/>
      <c r="G162" s="224" t="s">
        <v>142</v>
      </c>
      <c r="H162" s="75"/>
      <c r="I162" s="77"/>
      <c r="J162" s="79">
        <v>250</v>
      </c>
      <c r="K162" s="225"/>
      <c r="L162" s="226" t="s">
        <v>981</v>
      </c>
      <c r="M162" s="227">
        <f t="shared" si="6"/>
        <v>0</v>
      </c>
      <c r="N162" s="228">
        <v>250</v>
      </c>
      <c r="O162" s="229">
        <f t="shared" si="7"/>
        <v>0</v>
      </c>
      <c r="P162">
        <f t="shared" si="8"/>
        <v>0</v>
      </c>
    </row>
    <row r="163" spans="1:16" ht="12.75">
      <c r="A163" s="223">
        <v>541</v>
      </c>
      <c r="B163" s="75" t="s">
        <v>981</v>
      </c>
      <c r="C163" s="76" t="s">
        <v>1432</v>
      </c>
      <c r="D163" s="77" t="s">
        <v>1433</v>
      </c>
      <c r="E163" s="78"/>
      <c r="F163" s="77"/>
      <c r="G163" s="224" t="s">
        <v>142</v>
      </c>
      <c r="H163" s="75"/>
      <c r="I163" s="77"/>
      <c r="J163" s="79">
        <v>224.4</v>
      </c>
      <c r="K163" s="225"/>
      <c r="L163" s="226" t="s">
        <v>981</v>
      </c>
      <c r="M163" s="227">
        <f t="shared" si="6"/>
        <v>0</v>
      </c>
      <c r="N163" s="228">
        <v>224.4</v>
      </c>
      <c r="O163" s="229">
        <f t="shared" si="7"/>
        <v>0</v>
      </c>
      <c r="P163">
        <f t="shared" si="8"/>
        <v>0</v>
      </c>
    </row>
    <row r="164" spans="1:16" ht="12.75">
      <c r="A164" s="223">
        <v>544</v>
      </c>
      <c r="B164" s="75" t="s">
        <v>1000</v>
      </c>
      <c r="C164" s="76" t="s">
        <v>196</v>
      </c>
      <c r="D164" s="77" t="s">
        <v>1434</v>
      </c>
      <c r="E164" s="78"/>
      <c r="F164" s="77"/>
      <c r="G164" s="224" t="s">
        <v>142</v>
      </c>
      <c r="H164" s="75"/>
      <c r="I164" s="77"/>
      <c r="J164" s="79">
        <v>1020.73</v>
      </c>
      <c r="K164" s="225"/>
      <c r="L164" s="226" t="s">
        <v>1000</v>
      </c>
      <c r="M164" s="227">
        <f t="shared" si="6"/>
        <v>0</v>
      </c>
      <c r="N164" s="228">
        <v>1020.73</v>
      </c>
      <c r="O164" s="229">
        <f t="shared" si="7"/>
        <v>0</v>
      </c>
      <c r="P164">
        <f t="shared" si="8"/>
        <v>0</v>
      </c>
    </row>
    <row r="165" spans="1:16" ht="12.75">
      <c r="A165" s="223">
        <v>546</v>
      </c>
      <c r="B165" s="75" t="s">
        <v>1000</v>
      </c>
      <c r="C165" s="76" t="s">
        <v>1283</v>
      </c>
      <c r="D165" s="77" t="s">
        <v>1435</v>
      </c>
      <c r="E165" s="78"/>
      <c r="F165" s="77"/>
      <c r="G165" s="224" t="s">
        <v>142</v>
      </c>
      <c r="H165" s="75"/>
      <c r="I165" s="77"/>
      <c r="J165" s="79">
        <v>4208.6</v>
      </c>
      <c r="K165" s="225"/>
      <c r="L165" s="226" t="s">
        <v>1000</v>
      </c>
      <c r="M165" s="227">
        <f t="shared" si="6"/>
        <v>0</v>
      </c>
      <c r="N165" s="228">
        <v>4208.6</v>
      </c>
      <c r="O165" s="229">
        <f t="shared" si="7"/>
        <v>0</v>
      </c>
      <c r="P165">
        <f t="shared" si="8"/>
        <v>0</v>
      </c>
    </row>
    <row r="166" spans="1:16" ht="12.75">
      <c r="A166" s="223">
        <v>547</v>
      </c>
      <c r="B166" s="75" t="s">
        <v>1002</v>
      </c>
      <c r="C166" s="76" t="s">
        <v>1336</v>
      </c>
      <c r="D166" s="77" t="s">
        <v>1436</v>
      </c>
      <c r="E166" s="78"/>
      <c r="F166" s="77"/>
      <c r="G166" s="224" t="s">
        <v>142</v>
      </c>
      <c r="H166" s="75"/>
      <c r="I166" s="77"/>
      <c r="J166" s="79">
        <v>279.3</v>
      </c>
      <c r="K166" s="225"/>
      <c r="L166" s="226" t="s">
        <v>1002</v>
      </c>
      <c r="M166" s="227">
        <f t="shared" si="6"/>
        <v>0</v>
      </c>
      <c r="N166" s="228">
        <v>279.3</v>
      </c>
      <c r="O166" s="229">
        <f t="shared" si="7"/>
        <v>0</v>
      </c>
      <c r="P166">
        <f t="shared" si="8"/>
        <v>0</v>
      </c>
    </row>
    <row r="167" spans="1:16" ht="12.75">
      <c r="A167" s="223">
        <v>550</v>
      </c>
      <c r="B167" s="75" t="s">
        <v>1012</v>
      </c>
      <c r="C167" s="76" t="s">
        <v>1437</v>
      </c>
      <c r="D167" s="77" t="s">
        <v>1438</v>
      </c>
      <c r="E167" s="78"/>
      <c r="F167" s="77"/>
      <c r="G167" s="224" t="s">
        <v>142</v>
      </c>
      <c r="H167" s="75"/>
      <c r="I167" s="77"/>
      <c r="J167" s="79">
        <v>366.5</v>
      </c>
      <c r="K167" s="225"/>
      <c r="L167" s="226" t="s">
        <v>1012</v>
      </c>
      <c r="M167" s="227">
        <f t="shared" si="6"/>
        <v>0</v>
      </c>
      <c r="N167" s="228">
        <v>366.5</v>
      </c>
      <c r="O167" s="229">
        <f t="shared" si="7"/>
        <v>0</v>
      </c>
      <c r="P167">
        <f t="shared" si="8"/>
        <v>0</v>
      </c>
    </row>
    <row r="168" spans="1:16" ht="12.75">
      <c r="A168" s="223">
        <v>562</v>
      </c>
      <c r="B168" s="75" t="s">
        <v>964</v>
      </c>
      <c r="C168" s="76" t="s">
        <v>1439</v>
      </c>
      <c r="D168" s="77" t="s">
        <v>1440</v>
      </c>
      <c r="E168" s="78"/>
      <c r="F168" s="77"/>
      <c r="G168" s="224" t="s">
        <v>142</v>
      </c>
      <c r="H168" s="75"/>
      <c r="I168" s="77"/>
      <c r="J168" s="79">
        <v>1500</v>
      </c>
      <c r="K168" s="225"/>
      <c r="L168" s="226" t="s">
        <v>964</v>
      </c>
      <c r="M168" s="227">
        <f t="shared" si="6"/>
        <v>0</v>
      </c>
      <c r="N168" s="228">
        <v>1500</v>
      </c>
      <c r="O168" s="229">
        <f t="shared" si="7"/>
        <v>0</v>
      </c>
      <c r="P168">
        <f t="shared" si="8"/>
        <v>0</v>
      </c>
    </row>
    <row r="169" spans="1:16" ht="12.75">
      <c r="A169" s="223">
        <v>563</v>
      </c>
      <c r="B169" s="75" t="s">
        <v>964</v>
      </c>
      <c r="C169" s="76" t="s">
        <v>1441</v>
      </c>
      <c r="D169" s="77" t="s">
        <v>1442</v>
      </c>
      <c r="E169" s="78"/>
      <c r="F169" s="77"/>
      <c r="G169" s="224" t="s">
        <v>1443</v>
      </c>
      <c r="H169" s="75"/>
      <c r="I169" s="77"/>
      <c r="J169" s="79">
        <v>104</v>
      </c>
      <c r="K169" s="225"/>
      <c r="L169" s="226" t="s">
        <v>964</v>
      </c>
      <c r="M169" s="227">
        <f t="shared" si="6"/>
        <v>0</v>
      </c>
      <c r="N169" s="228">
        <v>104</v>
      </c>
      <c r="O169" s="229">
        <f t="shared" si="7"/>
        <v>0</v>
      </c>
      <c r="P169">
        <f t="shared" si="8"/>
        <v>0</v>
      </c>
    </row>
    <row r="170" spans="1:16" ht="12.75">
      <c r="A170" s="223">
        <v>565</v>
      </c>
      <c r="B170" s="75" t="s">
        <v>1040</v>
      </c>
      <c r="C170" s="76" t="s">
        <v>1287</v>
      </c>
      <c r="D170" s="77" t="s">
        <v>1444</v>
      </c>
      <c r="E170" s="78"/>
      <c r="F170" s="77"/>
      <c r="G170" s="224" t="s">
        <v>142</v>
      </c>
      <c r="H170" s="75"/>
      <c r="I170" s="77"/>
      <c r="J170" s="79">
        <v>600</v>
      </c>
      <c r="K170" s="225"/>
      <c r="L170" s="226" t="s">
        <v>1040</v>
      </c>
      <c r="M170" s="227">
        <f t="shared" si="6"/>
        <v>0</v>
      </c>
      <c r="N170" s="228">
        <v>600</v>
      </c>
      <c r="O170" s="229">
        <f t="shared" si="7"/>
        <v>0</v>
      </c>
      <c r="P170">
        <f t="shared" si="8"/>
        <v>0</v>
      </c>
    </row>
    <row r="171" spans="1:16" ht="12.75">
      <c r="A171" s="223">
        <v>567</v>
      </c>
      <c r="B171" s="75" t="s">
        <v>1041</v>
      </c>
      <c r="C171" s="76" t="s">
        <v>1445</v>
      </c>
      <c r="D171" s="77" t="s">
        <v>1446</v>
      </c>
      <c r="E171" s="78"/>
      <c r="F171" s="77"/>
      <c r="G171" s="224" t="s">
        <v>142</v>
      </c>
      <c r="H171" s="75"/>
      <c r="I171" s="77"/>
      <c r="J171" s="79">
        <v>173.4</v>
      </c>
      <c r="K171" s="225"/>
      <c r="L171" s="226" t="s">
        <v>1041</v>
      </c>
      <c r="M171" s="227">
        <f t="shared" si="6"/>
        <v>0</v>
      </c>
      <c r="N171" s="228">
        <v>173.4</v>
      </c>
      <c r="O171" s="229">
        <f t="shared" si="7"/>
        <v>0</v>
      </c>
      <c r="P171">
        <f t="shared" si="8"/>
        <v>0</v>
      </c>
    </row>
    <row r="172" spans="1:16" ht="12.75">
      <c r="A172" s="223">
        <v>571</v>
      </c>
      <c r="B172" s="75" t="s">
        <v>1005</v>
      </c>
      <c r="C172" s="76" t="s">
        <v>1291</v>
      </c>
      <c r="D172" s="77" t="s">
        <v>1292</v>
      </c>
      <c r="E172" s="78"/>
      <c r="F172" s="77"/>
      <c r="G172" s="224" t="s">
        <v>142</v>
      </c>
      <c r="H172" s="75"/>
      <c r="I172" s="77"/>
      <c r="J172" s="79">
        <v>829.69</v>
      </c>
      <c r="K172" s="225"/>
      <c r="L172" s="226" t="s">
        <v>1005</v>
      </c>
      <c r="M172" s="227">
        <f t="shared" si="6"/>
        <v>0</v>
      </c>
      <c r="N172" s="228">
        <v>829.69</v>
      </c>
      <c r="O172" s="229">
        <f t="shared" si="7"/>
        <v>0</v>
      </c>
      <c r="P172">
        <f t="shared" si="8"/>
        <v>0</v>
      </c>
    </row>
    <row r="173" spans="1:16" ht="12.75">
      <c r="A173" s="223">
        <v>578</v>
      </c>
      <c r="B173" s="75" t="s">
        <v>1005</v>
      </c>
      <c r="C173" s="76" t="s">
        <v>1447</v>
      </c>
      <c r="D173" s="77" t="s">
        <v>1448</v>
      </c>
      <c r="E173" s="78"/>
      <c r="F173" s="77"/>
      <c r="G173" s="224" t="s">
        <v>142</v>
      </c>
      <c r="H173" s="75"/>
      <c r="I173" s="77"/>
      <c r="J173" s="79">
        <v>1000</v>
      </c>
      <c r="K173" s="225"/>
      <c r="L173" s="226" t="s">
        <v>1005</v>
      </c>
      <c r="M173" s="227">
        <f t="shared" si="6"/>
        <v>0</v>
      </c>
      <c r="N173" s="228">
        <v>1000</v>
      </c>
      <c r="O173" s="229">
        <f t="shared" si="7"/>
        <v>0</v>
      </c>
      <c r="P173">
        <f t="shared" si="8"/>
        <v>0</v>
      </c>
    </row>
    <row r="174" spans="1:16" ht="12.75">
      <c r="A174" s="223">
        <v>582</v>
      </c>
      <c r="B174" s="75" t="s">
        <v>1005</v>
      </c>
      <c r="C174" s="76" t="s">
        <v>1308</v>
      </c>
      <c r="D174" s="77" t="s">
        <v>1309</v>
      </c>
      <c r="E174" s="78"/>
      <c r="F174" s="77"/>
      <c r="G174" s="224" t="s">
        <v>142</v>
      </c>
      <c r="H174" s="75"/>
      <c r="I174" s="77"/>
      <c r="J174" s="79">
        <v>70.55</v>
      </c>
      <c r="K174" s="225"/>
      <c r="L174" s="226" t="s">
        <v>1005</v>
      </c>
      <c r="M174" s="227">
        <f t="shared" si="6"/>
        <v>0</v>
      </c>
      <c r="N174" s="228">
        <v>70.55</v>
      </c>
      <c r="O174" s="229">
        <f t="shared" si="7"/>
        <v>0</v>
      </c>
      <c r="P174">
        <f t="shared" si="8"/>
        <v>0</v>
      </c>
    </row>
    <row r="175" spans="1:16" ht="12.75">
      <c r="A175" s="223">
        <v>585</v>
      </c>
      <c r="B175" s="75" t="s">
        <v>1005</v>
      </c>
      <c r="C175" s="76" t="s">
        <v>1308</v>
      </c>
      <c r="D175" s="77" t="s">
        <v>1449</v>
      </c>
      <c r="E175" s="78"/>
      <c r="F175" s="77"/>
      <c r="G175" s="224" t="s">
        <v>142</v>
      </c>
      <c r="H175" s="75"/>
      <c r="I175" s="77"/>
      <c r="J175" s="79">
        <v>378</v>
      </c>
      <c r="K175" s="225"/>
      <c r="L175" s="226" t="s">
        <v>1005</v>
      </c>
      <c r="M175" s="227">
        <f t="shared" si="6"/>
        <v>0</v>
      </c>
      <c r="N175" s="228">
        <v>378</v>
      </c>
      <c r="O175" s="229">
        <f t="shared" si="7"/>
        <v>0</v>
      </c>
      <c r="P175">
        <f t="shared" si="8"/>
        <v>0</v>
      </c>
    </row>
    <row r="176" spans="1:16" ht="12.75">
      <c r="A176" s="223">
        <v>588</v>
      </c>
      <c r="B176" s="75" t="s">
        <v>1005</v>
      </c>
      <c r="C176" s="76" t="s">
        <v>1308</v>
      </c>
      <c r="D176" s="77" t="s">
        <v>1450</v>
      </c>
      <c r="E176" s="78"/>
      <c r="F176" s="77"/>
      <c r="G176" s="224" t="s">
        <v>142</v>
      </c>
      <c r="H176" s="75"/>
      <c r="I176" s="77"/>
      <c r="J176" s="79">
        <v>193.55</v>
      </c>
      <c r="K176" s="225"/>
      <c r="L176" s="226" t="s">
        <v>1005</v>
      </c>
      <c r="M176" s="227">
        <f t="shared" si="6"/>
        <v>0</v>
      </c>
      <c r="N176" s="228">
        <v>193.55</v>
      </c>
      <c r="O176" s="229">
        <f t="shared" si="7"/>
        <v>0</v>
      </c>
      <c r="P176">
        <f t="shared" si="8"/>
        <v>0</v>
      </c>
    </row>
    <row r="177" spans="1:16" ht="12.75">
      <c r="A177" s="223">
        <v>597</v>
      </c>
      <c r="B177" s="75" t="s">
        <v>871</v>
      </c>
      <c r="C177" s="76" t="s">
        <v>1336</v>
      </c>
      <c r="D177" s="77" t="s">
        <v>1451</v>
      </c>
      <c r="E177" s="78"/>
      <c r="F177" s="77"/>
      <c r="G177" s="224" t="s">
        <v>142</v>
      </c>
      <c r="H177" s="75"/>
      <c r="I177" s="77"/>
      <c r="J177" s="79">
        <v>31.95</v>
      </c>
      <c r="K177" s="225"/>
      <c r="L177" s="226" t="s">
        <v>871</v>
      </c>
      <c r="M177" s="227">
        <f t="shared" si="6"/>
        <v>0</v>
      </c>
      <c r="N177" s="228">
        <v>31.95</v>
      </c>
      <c r="O177" s="229">
        <f t="shared" si="7"/>
        <v>0</v>
      </c>
      <c r="P177">
        <f t="shared" si="8"/>
        <v>0</v>
      </c>
    </row>
    <row r="178" spans="1:16" ht="12.75">
      <c r="A178" s="223">
        <v>598</v>
      </c>
      <c r="B178" s="75" t="s">
        <v>871</v>
      </c>
      <c r="C178" s="76" t="s">
        <v>1283</v>
      </c>
      <c r="D178" s="77" t="s">
        <v>1452</v>
      </c>
      <c r="E178" s="78"/>
      <c r="F178" s="77"/>
      <c r="G178" s="224" t="s">
        <v>142</v>
      </c>
      <c r="H178" s="75"/>
      <c r="I178" s="77"/>
      <c r="J178" s="79">
        <v>1385.92</v>
      </c>
      <c r="K178" s="225"/>
      <c r="L178" s="226" t="s">
        <v>871</v>
      </c>
      <c r="M178" s="227">
        <f t="shared" si="6"/>
        <v>0</v>
      </c>
      <c r="N178" s="228">
        <v>1385.92</v>
      </c>
      <c r="O178" s="229">
        <f t="shared" si="7"/>
        <v>0</v>
      </c>
      <c r="P178">
        <f t="shared" si="8"/>
        <v>0</v>
      </c>
    </row>
    <row r="179" spans="1:16" ht="12.75">
      <c r="A179" s="223">
        <v>601</v>
      </c>
      <c r="B179" s="75" t="s">
        <v>871</v>
      </c>
      <c r="C179" s="76" t="s">
        <v>1453</v>
      </c>
      <c r="D179" s="77" t="s">
        <v>1454</v>
      </c>
      <c r="E179" s="78"/>
      <c r="F179" s="77"/>
      <c r="G179" s="224" t="s">
        <v>142</v>
      </c>
      <c r="H179" s="75"/>
      <c r="I179" s="77"/>
      <c r="J179" s="79">
        <v>9.3</v>
      </c>
      <c r="K179" s="225"/>
      <c r="L179" s="226" t="s">
        <v>871</v>
      </c>
      <c r="M179" s="227">
        <f t="shared" si="6"/>
        <v>0</v>
      </c>
      <c r="N179" s="228">
        <v>9.3</v>
      </c>
      <c r="O179" s="229">
        <f t="shared" si="7"/>
        <v>0</v>
      </c>
      <c r="P179">
        <f t="shared" si="8"/>
        <v>0</v>
      </c>
    </row>
    <row r="180" spans="1:16" ht="12.75">
      <c r="A180" s="223">
        <v>604</v>
      </c>
      <c r="B180" s="75" t="s">
        <v>1455</v>
      </c>
      <c r="C180" s="76" t="s">
        <v>1456</v>
      </c>
      <c r="D180" s="77" t="s">
        <v>1457</v>
      </c>
      <c r="E180" s="78"/>
      <c r="F180" s="77"/>
      <c r="G180" s="224" t="s">
        <v>1458</v>
      </c>
      <c r="H180" s="75"/>
      <c r="I180" s="77"/>
      <c r="J180" s="79">
        <v>885</v>
      </c>
      <c r="K180" s="225"/>
      <c r="L180" s="226" t="s">
        <v>1455</v>
      </c>
      <c r="M180" s="227">
        <f t="shared" si="6"/>
        <v>0</v>
      </c>
      <c r="N180" s="228">
        <v>885</v>
      </c>
      <c r="O180" s="229">
        <f t="shared" si="7"/>
        <v>0</v>
      </c>
      <c r="P180">
        <f t="shared" si="8"/>
        <v>0</v>
      </c>
    </row>
    <row r="181" spans="1:16" ht="12.75">
      <c r="A181" s="223">
        <v>605</v>
      </c>
      <c r="B181" s="75" t="s">
        <v>1455</v>
      </c>
      <c r="C181" s="76" t="s">
        <v>1456</v>
      </c>
      <c r="D181" s="77" t="s">
        <v>1459</v>
      </c>
      <c r="E181" s="78"/>
      <c r="F181" s="77"/>
      <c r="G181" s="224" t="s">
        <v>1458</v>
      </c>
      <c r="H181" s="75"/>
      <c r="I181" s="77"/>
      <c r="J181" s="79">
        <v>1400</v>
      </c>
      <c r="K181" s="225"/>
      <c r="L181" s="226" t="s">
        <v>1455</v>
      </c>
      <c r="M181" s="227">
        <f t="shared" si="6"/>
        <v>0</v>
      </c>
      <c r="N181" s="228">
        <v>1400</v>
      </c>
      <c r="O181" s="229">
        <f t="shared" si="7"/>
        <v>0</v>
      </c>
      <c r="P181">
        <f t="shared" si="8"/>
        <v>0</v>
      </c>
    </row>
    <row r="182" spans="1:16" ht="12.75">
      <c r="A182" s="223">
        <v>606</v>
      </c>
      <c r="B182" s="75" t="s">
        <v>1455</v>
      </c>
      <c r="C182" s="76" t="s">
        <v>1456</v>
      </c>
      <c r="D182" s="77" t="s">
        <v>1460</v>
      </c>
      <c r="E182" s="78"/>
      <c r="F182" s="77"/>
      <c r="G182" s="224" t="s">
        <v>1461</v>
      </c>
      <c r="H182" s="75"/>
      <c r="I182" s="77"/>
      <c r="J182" s="79">
        <v>2800</v>
      </c>
      <c r="K182" s="225"/>
      <c r="L182" s="226" t="s">
        <v>1455</v>
      </c>
      <c r="M182" s="227">
        <f t="shared" si="6"/>
        <v>0</v>
      </c>
      <c r="N182" s="228">
        <v>2800</v>
      </c>
      <c r="O182" s="229">
        <f t="shared" si="7"/>
        <v>0</v>
      </c>
      <c r="P182">
        <f t="shared" si="8"/>
        <v>0</v>
      </c>
    </row>
    <row r="183" spans="1:16" ht="12.75">
      <c r="A183" s="223">
        <v>607</v>
      </c>
      <c r="B183" s="75" t="s">
        <v>1455</v>
      </c>
      <c r="C183" s="76" t="s">
        <v>1456</v>
      </c>
      <c r="D183" s="77" t="s">
        <v>1462</v>
      </c>
      <c r="E183" s="78"/>
      <c r="F183" s="77"/>
      <c r="G183" s="224" t="s">
        <v>1463</v>
      </c>
      <c r="H183" s="75"/>
      <c r="I183" s="77"/>
      <c r="J183" s="79">
        <v>2662.59</v>
      </c>
      <c r="K183" s="225"/>
      <c r="L183" s="226" t="s">
        <v>1455</v>
      </c>
      <c r="M183" s="227">
        <f t="shared" si="6"/>
        <v>0</v>
      </c>
      <c r="N183" s="228">
        <v>2662.59</v>
      </c>
      <c r="O183" s="229">
        <f t="shared" si="7"/>
        <v>0</v>
      </c>
      <c r="P183">
        <f t="shared" si="8"/>
        <v>0</v>
      </c>
    </row>
    <row r="184" spans="1:16" ht="12.75">
      <c r="A184" s="223">
        <v>608</v>
      </c>
      <c r="B184" s="75" t="s">
        <v>1455</v>
      </c>
      <c r="C184" s="76" t="s">
        <v>1456</v>
      </c>
      <c r="D184" s="77" t="s">
        <v>1464</v>
      </c>
      <c r="E184" s="78"/>
      <c r="F184" s="77"/>
      <c r="G184" s="224" t="s">
        <v>1461</v>
      </c>
      <c r="H184" s="75"/>
      <c r="I184" s="77"/>
      <c r="J184" s="79">
        <v>1520</v>
      </c>
      <c r="K184" s="225"/>
      <c r="L184" s="226" t="s">
        <v>1455</v>
      </c>
      <c r="M184" s="227">
        <f t="shared" si="6"/>
        <v>0</v>
      </c>
      <c r="N184" s="228">
        <v>1520</v>
      </c>
      <c r="O184" s="229">
        <f t="shared" si="7"/>
        <v>0</v>
      </c>
      <c r="P184">
        <f t="shared" si="8"/>
        <v>0</v>
      </c>
    </row>
    <row r="185" spans="1:16" ht="12.75">
      <c r="A185" s="223">
        <v>609</v>
      </c>
      <c r="B185" s="75" t="s">
        <v>1455</v>
      </c>
      <c r="C185" s="76" t="s">
        <v>1456</v>
      </c>
      <c r="D185" s="77" t="s">
        <v>1465</v>
      </c>
      <c r="E185" s="78"/>
      <c r="F185" s="77"/>
      <c r="G185" s="224" t="s">
        <v>1458</v>
      </c>
      <c r="H185" s="75"/>
      <c r="I185" s="77"/>
      <c r="J185" s="79">
        <v>490</v>
      </c>
      <c r="K185" s="225"/>
      <c r="L185" s="226" t="s">
        <v>1455</v>
      </c>
      <c r="M185" s="227">
        <f t="shared" si="6"/>
        <v>0</v>
      </c>
      <c r="N185" s="228">
        <v>490</v>
      </c>
      <c r="O185" s="229">
        <f t="shared" si="7"/>
        <v>0</v>
      </c>
      <c r="P185">
        <f t="shared" si="8"/>
        <v>0</v>
      </c>
    </row>
    <row r="186" spans="1:16" ht="12.75">
      <c r="A186" s="223">
        <v>610</v>
      </c>
      <c r="B186" s="75" t="s">
        <v>1455</v>
      </c>
      <c r="C186" s="76" t="s">
        <v>1456</v>
      </c>
      <c r="D186" s="77" t="s">
        <v>1466</v>
      </c>
      <c r="E186" s="78"/>
      <c r="F186" s="77"/>
      <c r="G186" s="224" t="s">
        <v>1458</v>
      </c>
      <c r="H186" s="75"/>
      <c r="I186" s="77"/>
      <c r="J186" s="79">
        <v>911</v>
      </c>
      <c r="K186" s="225"/>
      <c r="L186" s="226" t="s">
        <v>1455</v>
      </c>
      <c r="M186" s="227">
        <f t="shared" si="6"/>
        <v>0</v>
      </c>
      <c r="N186" s="228">
        <v>911</v>
      </c>
      <c r="O186" s="229">
        <f t="shared" si="7"/>
        <v>0</v>
      </c>
      <c r="P186">
        <f t="shared" si="8"/>
        <v>0</v>
      </c>
    </row>
    <row r="187" spans="1:16" ht="12.75">
      <c r="A187" s="223">
        <v>611</v>
      </c>
      <c r="B187" s="75" t="s">
        <v>1455</v>
      </c>
      <c r="C187" s="76" t="s">
        <v>1456</v>
      </c>
      <c r="D187" s="77" t="s">
        <v>1467</v>
      </c>
      <c r="E187" s="78"/>
      <c r="F187" s="77"/>
      <c r="G187" s="224" t="s">
        <v>1458</v>
      </c>
      <c r="H187" s="75"/>
      <c r="I187" s="77"/>
      <c r="J187" s="79">
        <v>1049</v>
      </c>
      <c r="K187" s="225"/>
      <c r="L187" s="226" t="s">
        <v>1455</v>
      </c>
      <c r="M187" s="227">
        <f t="shared" si="6"/>
        <v>0</v>
      </c>
      <c r="N187" s="228">
        <v>1049</v>
      </c>
      <c r="O187" s="229">
        <f t="shared" si="7"/>
        <v>0</v>
      </c>
      <c r="P187">
        <f t="shared" si="8"/>
        <v>0</v>
      </c>
    </row>
    <row r="188" spans="1:16" ht="12.75">
      <c r="A188" s="223">
        <v>612</v>
      </c>
      <c r="B188" s="75" t="s">
        <v>1455</v>
      </c>
      <c r="C188" s="76" t="s">
        <v>1407</v>
      </c>
      <c r="D188" s="77" t="s">
        <v>1468</v>
      </c>
      <c r="E188" s="78"/>
      <c r="F188" s="77"/>
      <c r="G188" s="224" t="s">
        <v>142</v>
      </c>
      <c r="H188" s="75"/>
      <c r="I188" s="77"/>
      <c r="J188" s="79">
        <v>2696.23</v>
      </c>
      <c r="K188" s="225"/>
      <c r="L188" s="226" t="s">
        <v>1455</v>
      </c>
      <c r="M188" s="227">
        <f t="shared" si="6"/>
        <v>0</v>
      </c>
      <c r="N188" s="228">
        <v>2696.23</v>
      </c>
      <c r="O188" s="229">
        <f t="shared" si="7"/>
        <v>0</v>
      </c>
      <c r="P188">
        <f t="shared" si="8"/>
        <v>0</v>
      </c>
    </row>
    <row r="189" spans="1:16" ht="12.75">
      <c r="A189" s="223">
        <v>617</v>
      </c>
      <c r="B189" s="75" t="s">
        <v>1013</v>
      </c>
      <c r="C189" s="76" t="s">
        <v>1469</v>
      </c>
      <c r="D189" s="77" t="s">
        <v>1470</v>
      </c>
      <c r="E189" s="78"/>
      <c r="F189" s="77"/>
      <c r="G189" s="224" t="s">
        <v>1471</v>
      </c>
      <c r="H189" s="75"/>
      <c r="I189" s="77"/>
      <c r="J189" s="79">
        <v>150</v>
      </c>
      <c r="K189" s="225"/>
      <c r="L189" s="226" t="s">
        <v>1013</v>
      </c>
      <c r="M189" s="227">
        <f t="shared" si="6"/>
        <v>0</v>
      </c>
      <c r="N189" s="228">
        <v>150</v>
      </c>
      <c r="O189" s="229">
        <f t="shared" si="7"/>
        <v>0</v>
      </c>
      <c r="P189">
        <f t="shared" si="8"/>
        <v>0</v>
      </c>
    </row>
    <row r="190" spans="1:16" ht="12.75">
      <c r="A190" s="223">
        <v>619</v>
      </c>
      <c r="B190" s="75" t="s">
        <v>1033</v>
      </c>
      <c r="C190" s="76" t="s">
        <v>1287</v>
      </c>
      <c r="D190" s="77" t="s">
        <v>1472</v>
      </c>
      <c r="E190" s="78"/>
      <c r="F190" s="77"/>
      <c r="G190" s="224" t="s">
        <v>142</v>
      </c>
      <c r="H190" s="75"/>
      <c r="I190" s="77"/>
      <c r="J190" s="79">
        <v>650</v>
      </c>
      <c r="K190" s="225"/>
      <c r="L190" s="226" t="s">
        <v>1033</v>
      </c>
      <c r="M190" s="227">
        <f t="shared" si="6"/>
        <v>0</v>
      </c>
      <c r="N190" s="228">
        <v>650</v>
      </c>
      <c r="O190" s="229">
        <f t="shared" si="7"/>
        <v>0</v>
      </c>
      <c r="P190">
        <f t="shared" si="8"/>
        <v>0</v>
      </c>
    </row>
    <row r="191" spans="1:16" ht="12.75">
      <c r="A191" s="223">
        <v>620</v>
      </c>
      <c r="B191" s="75" t="s">
        <v>1033</v>
      </c>
      <c r="C191" s="76" t="s">
        <v>1473</v>
      </c>
      <c r="D191" s="77" t="s">
        <v>1474</v>
      </c>
      <c r="E191" s="78"/>
      <c r="F191" s="77"/>
      <c r="G191" s="224" t="s">
        <v>142</v>
      </c>
      <c r="H191" s="75"/>
      <c r="I191" s="77"/>
      <c r="J191" s="79">
        <v>107.27</v>
      </c>
      <c r="K191" s="225"/>
      <c r="L191" s="226" t="s">
        <v>1033</v>
      </c>
      <c r="M191" s="227">
        <f t="shared" si="6"/>
        <v>0</v>
      </c>
      <c r="N191" s="228">
        <v>107.27</v>
      </c>
      <c r="O191" s="229">
        <f t="shared" si="7"/>
        <v>0</v>
      </c>
      <c r="P191">
        <f t="shared" si="8"/>
        <v>0</v>
      </c>
    </row>
    <row r="192" spans="1:16" ht="12.75">
      <c r="A192" s="223">
        <v>622</v>
      </c>
      <c r="B192" s="75" t="s">
        <v>1088</v>
      </c>
      <c r="C192" s="76" t="s">
        <v>1475</v>
      </c>
      <c r="D192" s="77" t="s">
        <v>1476</v>
      </c>
      <c r="E192" s="78"/>
      <c r="F192" s="77"/>
      <c r="G192" s="224" t="s">
        <v>142</v>
      </c>
      <c r="H192" s="75"/>
      <c r="I192" s="77"/>
      <c r="J192" s="79">
        <v>1000</v>
      </c>
      <c r="K192" s="225"/>
      <c r="L192" s="226" t="s">
        <v>1088</v>
      </c>
      <c r="M192" s="227">
        <f t="shared" si="6"/>
        <v>0</v>
      </c>
      <c r="N192" s="228">
        <v>1000</v>
      </c>
      <c r="O192" s="229">
        <f t="shared" si="7"/>
        <v>0</v>
      </c>
      <c r="P192">
        <f t="shared" si="8"/>
        <v>0</v>
      </c>
    </row>
    <row r="193" spans="1:16" ht="12.75">
      <c r="A193" s="223">
        <v>629</v>
      </c>
      <c r="B193" s="75" t="s">
        <v>1114</v>
      </c>
      <c r="C193" s="76" t="s">
        <v>1283</v>
      </c>
      <c r="D193" s="77" t="s">
        <v>1477</v>
      </c>
      <c r="E193" s="78"/>
      <c r="F193" s="77"/>
      <c r="G193" s="224" t="s">
        <v>142</v>
      </c>
      <c r="H193" s="75"/>
      <c r="I193" s="77"/>
      <c r="J193" s="79">
        <v>3743.91</v>
      </c>
      <c r="K193" s="225"/>
      <c r="L193" s="226" t="s">
        <v>1114</v>
      </c>
      <c r="M193" s="227">
        <f t="shared" si="6"/>
        <v>0</v>
      </c>
      <c r="N193" s="228">
        <v>3743.91</v>
      </c>
      <c r="O193" s="229">
        <f t="shared" si="7"/>
        <v>0</v>
      </c>
      <c r="P193">
        <f t="shared" si="8"/>
        <v>0</v>
      </c>
    </row>
    <row r="194" spans="1:16" ht="12.75">
      <c r="A194" s="223">
        <v>634</v>
      </c>
      <c r="B194" s="75" t="s">
        <v>1114</v>
      </c>
      <c r="C194" s="76" t="s">
        <v>295</v>
      </c>
      <c r="D194" s="77" t="s">
        <v>1478</v>
      </c>
      <c r="E194" s="78"/>
      <c r="F194" s="77"/>
      <c r="G194" s="224" t="s">
        <v>142</v>
      </c>
      <c r="H194" s="75"/>
      <c r="I194" s="77"/>
      <c r="J194" s="79">
        <v>6.9</v>
      </c>
      <c r="K194" s="225"/>
      <c r="L194" s="226" t="s">
        <v>1114</v>
      </c>
      <c r="M194" s="227">
        <f t="shared" si="6"/>
        <v>0</v>
      </c>
      <c r="N194" s="228">
        <v>6.9</v>
      </c>
      <c r="O194" s="229">
        <f t="shared" si="7"/>
        <v>0</v>
      </c>
      <c r="P194">
        <f t="shared" si="8"/>
        <v>0</v>
      </c>
    </row>
    <row r="195" spans="1:16" ht="12.75">
      <c r="A195" s="223">
        <v>645</v>
      </c>
      <c r="B195" s="75" t="s">
        <v>1102</v>
      </c>
      <c r="C195" s="76" t="s">
        <v>1291</v>
      </c>
      <c r="D195" s="77" t="s">
        <v>1292</v>
      </c>
      <c r="E195" s="78"/>
      <c r="F195" s="77"/>
      <c r="G195" s="224" t="s">
        <v>142</v>
      </c>
      <c r="H195" s="75"/>
      <c r="I195" s="77"/>
      <c r="J195" s="79">
        <v>829.69</v>
      </c>
      <c r="K195" s="225"/>
      <c r="L195" s="226" t="s">
        <v>1102</v>
      </c>
      <c r="M195" s="227">
        <f t="shared" si="6"/>
        <v>0</v>
      </c>
      <c r="N195" s="228">
        <v>829.69</v>
      </c>
      <c r="O195" s="229">
        <f t="shared" si="7"/>
        <v>0</v>
      </c>
      <c r="P195">
        <f t="shared" si="8"/>
        <v>0</v>
      </c>
    </row>
    <row r="196" spans="1:16" ht="12.75">
      <c r="A196" s="223">
        <v>656</v>
      </c>
      <c r="B196" s="75" t="s">
        <v>1102</v>
      </c>
      <c r="C196" s="76" t="s">
        <v>1308</v>
      </c>
      <c r="D196" s="77" t="s">
        <v>1309</v>
      </c>
      <c r="E196" s="78"/>
      <c r="F196" s="77"/>
      <c r="G196" s="224" t="s">
        <v>142</v>
      </c>
      <c r="H196" s="75"/>
      <c r="I196" s="77"/>
      <c r="J196" s="79">
        <v>70.55</v>
      </c>
      <c r="K196" s="225"/>
      <c r="L196" s="226" t="s">
        <v>1102</v>
      </c>
      <c r="M196" s="227">
        <f t="shared" si="6"/>
        <v>0</v>
      </c>
      <c r="N196" s="228">
        <v>70.55</v>
      </c>
      <c r="O196" s="229">
        <f t="shared" si="7"/>
        <v>0</v>
      </c>
      <c r="P196">
        <f t="shared" si="8"/>
        <v>0</v>
      </c>
    </row>
    <row r="197" spans="1:16" ht="12.75">
      <c r="A197" s="223">
        <v>659</v>
      </c>
      <c r="B197" s="75" t="s">
        <v>1102</v>
      </c>
      <c r="C197" s="76" t="s">
        <v>1308</v>
      </c>
      <c r="D197" s="77" t="s">
        <v>1479</v>
      </c>
      <c r="E197" s="78"/>
      <c r="F197" s="77"/>
      <c r="G197" s="224" t="s">
        <v>142</v>
      </c>
      <c r="H197" s="75"/>
      <c r="I197" s="77"/>
      <c r="J197" s="79">
        <v>386.16</v>
      </c>
      <c r="K197" s="225"/>
      <c r="L197" s="226" t="s">
        <v>1102</v>
      </c>
      <c r="M197" s="227">
        <f t="shared" si="6"/>
        <v>0</v>
      </c>
      <c r="N197" s="228">
        <v>386.16</v>
      </c>
      <c r="O197" s="229">
        <f t="shared" si="7"/>
        <v>0</v>
      </c>
      <c r="P197">
        <f t="shared" si="8"/>
        <v>0</v>
      </c>
    </row>
    <row r="198" spans="1:16" ht="12.75">
      <c r="A198" s="223">
        <v>662</v>
      </c>
      <c r="B198" s="75" t="s">
        <v>1102</v>
      </c>
      <c r="C198" s="76" t="s">
        <v>1308</v>
      </c>
      <c r="D198" s="77" t="s">
        <v>1480</v>
      </c>
      <c r="E198" s="78"/>
      <c r="F198" s="77"/>
      <c r="G198" s="224" t="s">
        <v>142</v>
      </c>
      <c r="H198" s="75"/>
      <c r="I198" s="77"/>
      <c r="J198" s="79">
        <v>193.55</v>
      </c>
      <c r="K198" s="225"/>
      <c r="L198" s="226" t="s">
        <v>1102</v>
      </c>
      <c r="M198" s="227">
        <f t="shared" si="6"/>
        <v>0</v>
      </c>
      <c r="N198" s="228">
        <v>193.55</v>
      </c>
      <c r="O198" s="229">
        <f t="shared" si="7"/>
        <v>0</v>
      </c>
      <c r="P198">
        <f t="shared" si="8"/>
        <v>0</v>
      </c>
    </row>
    <row r="199" spans="1:16" ht="12.75">
      <c r="A199" s="223">
        <v>669</v>
      </c>
      <c r="B199" s="75" t="s">
        <v>1084</v>
      </c>
      <c r="C199" s="76" t="s">
        <v>1336</v>
      </c>
      <c r="D199" s="77" t="s">
        <v>1481</v>
      </c>
      <c r="E199" s="78"/>
      <c r="F199" s="77"/>
      <c r="G199" s="224" t="s">
        <v>142</v>
      </c>
      <c r="H199" s="75"/>
      <c r="I199" s="77"/>
      <c r="J199" s="79">
        <v>113.52</v>
      </c>
      <c r="K199" s="225"/>
      <c r="L199" s="226" t="s">
        <v>1084</v>
      </c>
      <c r="M199" s="227">
        <f t="shared" si="6"/>
        <v>0</v>
      </c>
      <c r="N199" s="228">
        <v>113.52</v>
      </c>
      <c r="O199" s="229">
        <f t="shared" si="7"/>
        <v>0</v>
      </c>
      <c r="P199">
        <f t="shared" si="8"/>
        <v>0</v>
      </c>
    </row>
    <row r="200" spans="1:16" ht="12.75">
      <c r="A200" s="223">
        <v>679</v>
      </c>
      <c r="B200" s="75" t="s">
        <v>1084</v>
      </c>
      <c r="C200" s="76" t="s">
        <v>1456</v>
      </c>
      <c r="D200" s="77" t="s">
        <v>1482</v>
      </c>
      <c r="E200" s="78"/>
      <c r="F200" s="77"/>
      <c r="G200" s="224" t="s">
        <v>1463</v>
      </c>
      <c r="H200" s="75"/>
      <c r="I200" s="77"/>
      <c r="J200" s="79">
        <v>37.41</v>
      </c>
      <c r="K200" s="225"/>
      <c r="L200" s="226" t="s">
        <v>1084</v>
      </c>
      <c r="M200" s="227">
        <f aca="true" t="shared" si="9" ref="M200:M263">IF(K200&lt;&gt;"",L200-K200,0)</f>
        <v>0</v>
      </c>
      <c r="N200" s="228">
        <v>37.41</v>
      </c>
      <c r="O200" s="229">
        <f aca="true" t="shared" si="10" ref="O200:O263">IF(K200&lt;&gt;"",N200*M200,0)</f>
        <v>0</v>
      </c>
      <c r="P200">
        <f aca="true" t="shared" si="11" ref="P200:P236">IF(K200&lt;&gt;"",N200,0)</f>
        <v>0</v>
      </c>
    </row>
    <row r="201" spans="1:16" ht="12.75">
      <c r="A201" s="223">
        <v>680</v>
      </c>
      <c r="B201" s="75" t="s">
        <v>1089</v>
      </c>
      <c r="C201" s="76" t="s">
        <v>295</v>
      </c>
      <c r="D201" s="77" t="s">
        <v>1483</v>
      </c>
      <c r="E201" s="78"/>
      <c r="F201" s="77"/>
      <c r="G201" s="224" t="s">
        <v>142</v>
      </c>
      <c r="H201" s="75"/>
      <c r="I201" s="77"/>
      <c r="J201" s="79">
        <v>1.3</v>
      </c>
      <c r="K201" s="225"/>
      <c r="L201" s="226" t="s">
        <v>1089</v>
      </c>
      <c r="M201" s="227">
        <f t="shared" si="9"/>
        <v>0</v>
      </c>
      <c r="N201" s="228">
        <v>1.3</v>
      </c>
      <c r="O201" s="229">
        <f t="shared" si="10"/>
        <v>0</v>
      </c>
      <c r="P201">
        <f t="shared" si="11"/>
        <v>0</v>
      </c>
    </row>
    <row r="202" spans="1:16" ht="12.75">
      <c r="A202" s="223">
        <v>682</v>
      </c>
      <c r="B202" s="75" t="s">
        <v>1170</v>
      </c>
      <c r="C202" s="76" t="s">
        <v>1484</v>
      </c>
      <c r="D202" s="77" t="s">
        <v>1485</v>
      </c>
      <c r="E202" s="78"/>
      <c r="F202" s="77"/>
      <c r="G202" s="224" t="s">
        <v>142</v>
      </c>
      <c r="H202" s="75"/>
      <c r="I202" s="77"/>
      <c r="J202" s="79">
        <v>186</v>
      </c>
      <c r="K202" s="225"/>
      <c r="L202" s="226" t="s">
        <v>1170</v>
      </c>
      <c r="M202" s="227">
        <f t="shared" si="9"/>
        <v>0</v>
      </c>
      <c r="N202" s="228">
        <v>186</v>
      </c>
      <c r="O202" s="229">
        <f t="shared" si="10"/>
        <v>0</v>
      </c>
      <c r="P202">
        <f t="shared" si="11"/>
        <v>0</v>
      </c>
    </row>
    <row r="203" spans="1:16" ht="12.75">
      <c r="A203" s="223">
        <v>684</v>
      </c>
      <c r="B203" s="75" t="s">
        <v>1170</v>
      </c>
      <c r="C203" s="76" t="s">
        <v>1389</v>
      </c>
      <c r="D203" s="77" t="s">
        <v>1486</v>
      </c>
      <c r="E203" s="78"/>
      <c r="F203" s="77"/>
      <c r="G203" s="224" t="s">
        <v>142</v>
      </c>
      <c r="H203" s="75"/>
      <c r="I203" s="77"/>
      <c r="J203" s="79">
        <v>500</v>
      </c>
      <c r="K203" s="225"/>
      <c r="L203" s="226" t="s">
        <v>1170</v>
      </c>
      <c r="M203" s="227">
        <f t="shared" si="9"/>
        <v>0</v>
      </c>
      <c r="N203" s="228">
        <v>500</v>
      </c>
      <c r="O203" s="229">
        <f t="shared" si="10"/>
        <v>0</v>
      </c>
      <c r="P203">
        <f t="shared" si="11"/>
        <v>0</v>
      </c>
    </row>
    <row r="204" spans="1:16" ht="12.75">
      <c r="A204" s="223">
        <v>685</v>
      </c>
      <c r="B204" s="75" t="s">
        <v>1170</v>
      </c>
      <c r="C204" s="76" t="s">
        <v>1389</v>
      </c>
      <c r="D204" s="77" t="s">
        <v>1486</v>
      </c>
      <c r="E204" s="78"/>
      <c r="F204" s="77"/>
      <c r="G204" s="224" t="s">
        <v>142</v>
      </c>
      <c r="H204" s="75"/>
      <c r="I204" s="77"/>
      <c r="J204" s="79">
        <v>500</v>
      </c>
      <c r="K204" s="225"/>
      <c r="L204" s="226" t="s">
        <v>1170</v>
      </c>
      <c r="M204" s="227">
        <f t="shared" si="9"/>
        <v>0</v>
      </c>
      <c r="N204" s="228">
        <v>500</v>
      </c>
      <c r="O204" s="229">
        <f t="shared" si="10"/>
        <v>0</v>
      </c>
      <c r="P204">
        <f t="shared" si="11"/>
        <v>0</v>
      </c>
    </row>
    <row r="205" spans="1:16" ht="12.75">
      <c r="A205" s="223">
        <v>686</v>
      </c>
      <c r="B205" s="75" t="s">
        <v>1105</v>
      </c>
      <c r="C205" s="76" t="s">
        <v>633</v>
      </c>
      <c r="D205" s="77" t="s">
        <v>1487</v>
      </c>
      <c r="E205" s="78"/>
      <c r="F205" s="77"/>
      <c r="G205" s="224" t="s">
        <v>142</v>
      </c>
      <c r="H205" s="75"/>
      <c r="I205" s="77"/>
      <c r="J205" s="79">
        <v>5500</v>
      </c>
      <c r="K205" s="225"/>
      <c r="L205" s="226" t="s">
        <v>1105</v>
      </c>
      <c r="M205" s="227">
        <f t="shared" si="9"/>
        <v>0</v>
      </c>
      <c r="N205" s="228">
        <v>5500</v>
      </c>
      <c r="O205" s="229">
        <f t="shared" si="10"/>
        <v>0</v>
      </c>
      <c r="P205">
        <f t="shared" si="11"/>
        <v>0</v>
      </c>
    </row>
    <row r="206" spans="1:16" ht="12.75">
      <c r="A206" s="223">
        <v>687</v>
      </c>
      <c r="B206" s="75" t="s">
        <v>1105</v>
      </c>
      <c r="C206" s="76" t="s">
        <v>1488</v>
      </c>
      <c r="D206" s="77" t="s">
        <v>1489</v>
      </c>
      <c r="E206" s="78"/>
      <c r="F206" s="77"/>
      <c r="G206" s="224" t="s">
        <v>142</v>
      </c>
      <c r="H206" s="75"/>
      <c r="I206" s="77"/>
      <c r="J206" s="79">
        <v>600</v>
      </c>
      <c r="K206" s="225"/>
      <c r="L206" s="226" t="s">
        <v>1105</v>
      </c>
      <c r="M206" s="227">
        <f t="shared" si="9"/>
        <v>0</v>
      </c>
      <c r="N206" s="228">
        <v>600</v>
      </c>
      <c r="O206" s="229">
        <f t="shared" si="10"/>
        <v>0</v>
      </c>
      <c r="P206">
        <f t="shared" si="11"/>
        <v>0</v>
      </c>
    </row>
    <row r="207" spans="1:16" ht="12.75">
      <c r="A207" s="223">
        <v>688</v>
      </c>
      <c r="B207" s="75" t="s">
        <v>1105</v>
      </c>
      <c r="C207" s="76" t="s">
        <v>1490</v>
      </c>
      <c r="D207" s="77" t="s">
        <v>1491</v>
      </c>
      <c r="E207" s="78"/>
      <c r="F207" s="77"/>
      <c r="G207" s="224" t="s">
        <v>142</v>
      </c>
      <c r="H207" s="75"/>
      <c r="I207" s="77"/>
      <c r="J207" s="79">
        <v>1000</v>
      </c>
      <c r="K207" s="225"/>
      <c r="L207" s="226" t="s">
        <v>1105</v>
      </c>
      <c r="M207" s="227">
        <f t="shared" si="9"/>
        <v>0</v>
      </c>
      <c r="N207" s="228">
        <v>1000</v>
      </c>
      <c r="O207" s="229">
        <f t="shared" si="10"/>
        <v>0</v>
      </c>
      <c r="P207">
        <f t="shared" si="11"/>
        <v>0</v>
      </c>
    </row>
    <row r="208" spans="1:16" ht="12.75">
      <c r="A208" s="223">
        <v>691</v>
      </c>
      <c r="B208" s="75" t="s">
        <v>1139</v>
      </c>
      <c r="C208" s="76" t="s">
        <v>1432</v>
      </c>
      <c r="D208" s="77" t="s">
        <v>1492</v>
      </c>
      <c r="E208" s="78"/>
      <c r="F208" s="77"/>
      <c r="G208" s="224" t="s">
        <v>142</v>
      </c>
      <c r="H208" s="75"/>
      <c r="I208" s="77"/>
      <c r="J208" s="79">
        <v>255.6</v>
      </c>
      <c r="K208" s="225"/>
      <c r="L208" s="226" t="s">
        <v>1139</v>
      </c>
      <c r="M208" s="227">
        <f t="shared" si="9"/>
        <v>0</v>
      </c>
      <c r="N208" s="228">
        <v>255.6</v>
      </c>
      <c r="O208" s="229">
        <f t="shared" si="10"/>
        <v>0</v>
      </c>
      <c r="P208">
        <f t="shared" si="11"/>
        <v>0</v>
      </c>
    </row>
    <row r="209" spans="1:16" ht="12.75">
      <c r="A209" s="223">
        <v>695</v>
      </c>
      <c r="B209" s="75" t="s">
        <v>1139</v>
      </c>
      <c r="C209" s="76" t="s">
        <v>1287</v>
      </c>
      <c r="D209" s="77" t="s">
        <v>1493</v>
      </c>
      <c r="E209" s="78"/>
      <c r="F209" s="77"/>
      <c r="G209" s="224" t="s">
        <v>142</v>
      </c>
      <c r="H209" s="75"/>
      <c r="I209" s="77"/>
      <c r="J209" s="79">
        <v>300</v>
      </c>
      <c r="K209" s="225"/>
      <c r="L209" s="226" t="s">
        <v>1139</v>
      </c>
      <c r="M209" s="227">
        <f t="shared" si="9"/>
        <v>0</v>
      </c>
      <c r="N209" s="228">
        <v>300</v>
      </c>
      <c r="O209" s="229">
        <f t="shared" si="10"/>
        <v>0</v>
      </c>
      <c r="P209">
        <f t="shared" si="11"/>
        <v>0</v>
      </c>
    </row>
    <row r="210" spans="1:16" ht="12.75">
      <c r="A210" s="223">
        <v>696</v>
      </c>
      <c r="B210" s="75" t="s">
        <v>1130</v>
      </c>
      <c r="C210" s="76" t="s">
        <v>295</v>
      </c>
      <c r="D210" s="77" t="s">
        <v>1483</v>
      </c>
      <c r="E210" s="78"/>
      <c r="F210" s="77"/>
      <c r="G210" s="224" t="s">
        <v>142</v>
      </c>
      <c r="H210" s="75"/>
      <c r="I210" s="77"/>
      <c r="J210" s="79">
        <v>1.3</v>
      </c>
      <c r="K210" s="225"/>
      <c r="L210" s="226" t="s">
        <v>1130</v>
      </c>
      <c r="M210" s="227">
        <f t="shared" si="9"/>
        <v>0</v>
      </c>
      <c r="N210" s="228">
        <v>1.3</v>
      </c>
      <c r="O210" s="229">
        <f t="shared" si="10"/>
        <v>0</v>
      </c>
      <c r="P210">
        <f t="shared" si="11"/>
        <v>0</v>
      </c>
    </row>
    <row r="211" spans="1:16" ht="12.75">
      <c r="A211" s="223">
        <v>700</v>
      </c>
      <c r="B211" s="75" t="s">
        <v>1130</v>
      </c>
      <c r="C211" s="76" t="s">
        <v>1445</v>
      </c>
      <c r="D211" s="77" t="s">
        <v>1494</v>
      </c>
      <c r="E211" s="78"/>
      <c r="F211" s="77"/>
      <c r="G211" s="224" t="s">
        <v>142</v>
      </c>
      <c r="H211" s="75"/>
      <c r="I211" s="77"/>
      <c r="J211" s="79">
        <v>1500</v>
      </c>
      <c r="K211" s="225"/>
      <c r="L211" s="226" t="s">
        <v>1130</v>
      </c>
      <c r="M211" s="227">
        <f t="shared" si="9"/>
        <v>0</v>
      </c>
      <c r="N211" s="228">
        <v>1500</v>
      </c>
      <c r="O211" s="229">
        <f t="shared" si="10"/>
        <v>0</v>
      </c>
      <c r="P211">
        <f t="shared" si="11"/>
        <v>0</v>
      </c>
    </row>
    <row r="212" spans="1:16" ht="12.75">
      <c r="A212" s="223">
        <v>706</v>
      </c>
      <c r="B212" s="75" t="s">
        <v>1131</v>
      </c>
      <c r="C212" s="76" t="s">
        <v>1291</v>
      </c>
      <c r="D212" s="77" t="s">
        <v>1292</v>
      </c>
      <c r="E212" s="78"/>
      <c r="F212" s="77"/>
      <c r="G212" s="224" t="s">
        <v>142</v>
      </c>
      <c r="H212" s="75"/>
      <c r="I212" s="77"/>
      <c r="J212" s="79">
        <v>829.69</v>
      </c>
      <c r="K212" s="225"/>
      <c r="L212" s="226" t="s">
        <v>1131</v>
      </c>
      <c r="M212" s="227">
        <f t="shared" si="9"/>
        <v>0</v>
      </c>
      <c r="N212" s="228">
        <v>829.69</v>
      </c>
      <c r="O212" s="229">
        <f t="shared" si="10"/>
        <v>0</v>
      </c>
      <c r="P212">
        <f t="shared" si="11"/>
        <v>0</v>
      </c>
    </row>
    <row r="213" spans="1:16" ht="12.75">
      <c r="A213" s="223">
        <v>719</v>
      </c>
      <c r="B213" s="75" t="s">
        <v>1131</v>
      </c>
      <c r="C213" s="76" t="s">
        <v>1308</v>
      </c>
      <c r="D213" s="77" t="s">
        <v>1309</v>
      </c>
      <c r="E213" s="78"/>
      <c r="F213" s="77"/>
      <c r="G213" s="224" t="s">
        <v>142</v>
      </c>
      <c r="H213" s="75"/>
      <c r="I213" s="77"/>
      <c r="J213" s="79">
        <v>70.55</v>
      </c>
      <c r="K213" s="225"/>
      <c r="L213" s="226" t="s">
        <v>1131</v>
      </c>
      <c r="M213" s="227">
        <f t="shared" si="9"/>
        <v>0</v>
      </c>
      <c r="N213" s="228">
        <v>70.55</v>
      </c>
      <c r="O213" s="229">
        <f t="shared" si="10"/>
        <v>0</v>
      </c>
      <c r="P213">
        <f t="shared" si="11"/>
        <v>0</v>
      </c>
    </row>
    <row r="214" spans="1:16" ht="12.75">
      <c r="A214" s="223">
        <v>722</v>
      </c>
      <c r="B214" s="75" t="s">
        <v>1131</v>
      </c>
      <c r="C214" s="76" t="s">
        <v>1308</v>
      </c>
      <c r="D214" s="77" t="s">
        <v>1495</v>
      </c>
      <c r="E214" s="78"/>
      <c r="F214" s="77"/>
      <c r="G214" s="224" t="s">
        <v>142</v>
      </c>
      <c r="H214" s="75"/>
      <c r="I214" s="77"/>
      <c r="J214" s="79">
        <v>536.87</v>
      </c>
      <c r="K214" s="225"/>
      <c r="L214" s="226" t="s">
        <v>1131</v>
      </c>
      <c r="M214" s="227">
        <f t="shared" si="9"/>
        <v>0</v>
      </c>
      <c r="N214" s="228">
        <v>536.87</v>
      </c>
      <c r="O214" s="229">
        <f t="shared" si="10"/>
        <v>0</v>
      </c>
      <c r="P214">
        <f t="shared" si="11"/>
        <v>0</v>
      </c>
    </row>
    <row r="215" spans="1:16" ht="12.75">
      <c r="A215" s="223">
        <v>725</v>
      </c>
      <c r="B215" s="75" t="s">
        <v>1131</v>
      </c>
      <c r="C215" s="76" t="s">
        <v>1308</v>
      </c>
      <c r="D215" s="77" t="s">
        <v>1496</v>
      </c>
      <c r="E215" s="78"/>
      <c r="F215" s="77"/>
      <c r="G215" s="224" t="s">
        <v>142</v>
      </c>
      <c r="H215" s="75"/>
      <c r="I215" s="77"/>
      <c r="J215" s="79">
        <v>522.16</v>
      </c>
      <c r="K215" s="225"/>
      <c r="L215" s="226" t="s">
        <v>1131</v>
      </c>
      <c r="M215" s="227">
        <f t="shared" si="9"/>
        <v>0</v>
      </c>
      <c r="N215" s="228">
        <v>522.16</v>
      </c>
      <c r="O215" s="229">
        <f t="shared" si="10"/>
        <v>0</v>
      </c>
      <c r="P215">
        <f t="shared" si="11"/>
        <v>0</v>
      </c>
    </row>
    <row r="216" spans="1:16" ht="12.75">
      <c r="A216" s="223">
        <v>732</v>
      </c>
      <c r="B216" s="75" t="s">
        <v>1150</v>
      </c>
      <c r="C216" s="76" t="s">
        <v>1283</v>
      </c>
      <c r="D216" s="77" t="s">
        <v>1497</v>
      </c>
      <c r="E216" s="78"/>
      <c r="F216" s="77"/>
      <c r="G216" s="224" t="s">
        <v>142</v>
      </c>
      <c r="H216" s="75"/>
      <c r="I216" s="77"/>
      <c r="J216" s="79">
        <v>4156.97</v>
      </c>
      <c r="K216" s="225"/>
      <c r="L216" s="226" t="s">
        <v>1150</v>
      </c>
      <c r="M216" s="227">
        <f t="shared" si="9"/>
        <v>0</v>
      </c>
      <c r="N216" s="228">
        <v>4156.97</v>
      </c>
      <c r="O216" s="229">
        <f t="shared" si="10"/>
        <v>0</v>
      </c>
      <c r="P216">
        <f t="shared" si="11"/>
        <v>0</v>
      </c>
    </row>
    <row r="217" spans="1:16" ht="12.75">
      <c r="A217" s="223">
        <v>733</v>
      </c>
      <c r="B217" s="75" t="s">
        <v>1150</v>
      </c>
      <c r="C217" s="76" t="s">
        <v>1287</v>
      </c>
      <c r="D217" s="77" t="s">
        <v>1498</v>
      </c>
      <c r="E217" s="78"/>
      <c r="F217" s="77"/>
      <c r="G217" s="224" t="s">
        <v>142</v>
      </c>
      <c r="H217" s="75"/>
      <c r="I217" s="77"/>
      <c r="J217" s="79">
        <v>350</v>
      </c>
      <c r="K217" s="225"/>
      <c r="L217" s="226" t="s">
        <v>1150</v>
      </c>
      <c r="M217" s="227">
        <f t="shared" si="9"/>
        <v>0</v>
      </c>
      <c r="N217" s="228">
        <v>350</v>
      </c>
      <c r="O217" s="229">
        <f t="shared" si="10"/>
        <v>0</v>
      </c>
      <c r="P217">
        <f t="shared" si="11"/>
        <v>0</v>
      </c>
    </row>
    <row r="218" spans="1:16" ht="12.75">
      <c r="A218" s="223">
        <v>734</v>
      </c>
      <c r="B218" s="75" t="s">
        <v>1150</v>
      </c>
      <c r="C218" s="76" t="s">
        <v>1283</v>
      </c>
      <c r="D218" s="77" t="s">
        <v>1499</v>
      </c>
      <c r="E218" s="78"/>
      <c r="F218" s="77"/>
      <c r="G218" s="224" t="s">
        <v>142</v>
      </c>
      <c r="H218" s="75"/>
      <c r="I218" s="77"/>
      <c r="J218" s="79">
        <v>267</v>
      </c>
      <c r="K218" s="225"/>
      <c r="L218" s="226" t="s">
        <v>1150</v>
      </c>
      <c r="M218" s="227">
        <f t="shared" si="9"/>
        <v>0</v>
      </c>
      <c r="N218" s="228">
        <v>267</v>
      </c>
      <c r="O218" s="229">
        <f t="shared" si="10"/>
        <v>0</v>
      </c>
      <c r="P218">
        <f t="shared" si="11"/>
        <v>0</v>
      </c>
    </row>
    <row r="219" spans="1:16" ht="12.75">
      <c r="A219" s="223">
        <v>735</v>
      </c>
      <c r="B219" s="75" t="s">
        <v>1150</v>
      </c>
      <c r="C219" s="76" t="s">
        <v>1422</v>
      </c>
      <c r="D219" s="77" t="s">
        <v>1500</v>
      </c>
      <c r="E219" s="78"/>
      <c r="F219" s="77"/>
      <c r="G219" s="224" t="s">
        <v>142</v>
      </c>
      <c r="H219" s="75"/>
      <c r="I219" s="77"/>
      <c r="J219" s="79">
        <v>20.36</v>
      </c>
      <c r="K219" s="225"/>
      <c r="L219" s="226" t="s">
        <v>1150</v>
      </c>
      <c r="M219" s="227">
        <f t="shared" si="9"/>
        <v>0</v>
      </c>
      <c r="N219" s="228">
        <v>20.36</v>
      </c>
      <c r="O219" s="229">
        <f t="shared" si="10"/>
        <v>0</v>
      </c>
      <c r="P219">
        <f t="shared" si="11"/>
        <v>0</v>
      </c>
    </row>
    <row r="220" spans="1:16" ht="12.75">
      <c r="A220" s="223">
        <v>736</v>
      </c>
      <c r="B220" s="75" t="s">
        <v>1150</v>
      </c>
      <c r="C220" s="76" t="s">
        <v>1285</v>
      </c>
      <c r="D220" s="77" t="s">
        <v>1501</v>
      </c>
      <c r="E220" s="78"/>
      <c r="F220" s="77"/>
      <c r="G220" s="224" t="s">
        <v>142</v>
      </c>
      <c r="H220" s="75"/>
      <c r="I220" s="77"/>
      <c r="J220" s="79">
        <v>189.66</v>
      </c>
      <c r="K220" s="225"/>
      <c r="L220" s="226" t="s">
        <v>1150</v>
      </c>
      <c r="M220" s="227">
        <f t="shared" si="9"/>
        <v>0</v>
      </c>
      <c r="N220" s="228">
        <v>189.66</v>
      </c>
      <c r="O220" s="229">
        <f t="shared" si="10"/>
        <v>0</v>
      </c>
      <c r="P220">
        <f t="shared" si="11"/>
        <v>0</v>
      </c>
    </row>
    <row r="221" spans="1:16" ht="12.75">
      <c r="A221" s="223">
        <v>737</v>
      </c>
      <c r="B221" s="75" t="s">
        <v>1150</v>
      </c>
      <c r="C221" s="76" t="s">
        <v>1502</v>
      </c>
      <c r="D221" s="77" t="s">
        <v>1503</v>
      </c>
      <c r="E221" s="78"/>
      <c r="F221" s="77"/>
      <c r="G221" s="224" t="s">
        <v>142</v>
      </c>
      <c r="H221" s="75"/>
      <c r="I221" s="77"/>
      <c r="J221" s="79">
        <v>114.6</v>
      </c>
      <c r="K221" s="225"/>
      <c r="L221" s="226" t="s">
        <v>1150</v>
      </c>
      <c r="M221" s="227">
        <f t="shared" si="9"/>
        <v>0</v>
      </c>
      <c r="N221" s="228">
        <v>114.6</v>
      </c>
      <c r="O221" s="229">
        <f t="shared" si="10"/>
        <v>0</v>
      </c>
      <c r="P221">
        <f t="shared" si="11"/>
        <v>0</v>
      </c>
    </row>
    <row r="222" spans="1:16" ht="12.75">
      <c r="A222" s="223">
        <v>738</v>
      </c>
      <c r="B222" s="75" t="s">
        <v>1150</v>
      </c>
      <c r="C222" s="76" t="s">
        <v>1385</v>
      </c>
      <c r="D222" s="77" t="s">
        <v>1504</v>
      </c>
      <c r="E222" s="78"/>
      <c r="F222" s="77"/>
      <c r="G222" s="224" t="s">
        <v>142</v>
      </c>
      <c r="H222" s="75"/>
      <c r="I222" s="77"/>
      <c r="J222" s="79">
        <v>95.28</v>
      </c>
      <c r="K222" s="225"/>
      <c r="L222" s="226" t="s">
        <v>1150</v>
      </c>
      <c r="M222" s="227">
        <f t="shared" si="9"/>
        <v>0</v>
      </c>
      <c r="N222" s="228">
        <v>95.28</v>
      </c>
      <c r="O222" s="229">
        <f t="shared" si="10"/>
        <v>0</v>
      </c>
      <c r="P222">
        <f t="shared" si="11"/>
        <v>0</v>
      </c>
    </row>
    <row r="223" spans="1:16" ht="12.75">
      <c r="A223" s="223">
        <v>739</v>
      </c>
      <c r="B223" s="75" t="s">
        <v>1150</v>
      </c>
      <c r="C223" s="76" t="s">
        <v>1505</v>
      </c>
      <c r="D223" s="77" t="s">
        <v>1506</v>
      </c>
      <c r="E223" s="78"/>
      <c r="F223" s="77"/>
      <c r="G223" s="224" t="s">
        <v>142</v>
      </c>
      <c r="H223" s="75"/>
      <c r="I223" s="77"/>
      <c r="J223" s="79">
        <v>1000</v>
      </c>
      <c r="K223" s="225"/>
      <c r="L223" s="226" t="s">
        <v>1150</v>
      </c>
      <c r="M223" s="227">
        <f t="shared" si="9"/>
        <v>0</v>
      </c>
      <c r="N223" s="228">
        <v>1000</v>
      </c>
      <c r="O223" s="229">
        <f t="shared" si="10"/>
        <v>0</v>
      </c>
      <c r="P223">
        <f t="shared" si="11"/>
        <v>0</v>
      </c>
    </row>
    <row r="224" spans="1:16" ht="12.75">
      <c r="A224" s="223">
        <v>740</v>
      </c>
      <c r="B224" s="75" t="s">
        <v>1150</v>
      </c>
      <c r="C224" s="76" t="s">
        <v>1507</v>
      </c>
      <c r="D224" s="77" t="s">
        <v>1508</v>
      </c>
      <c r="E224" s="78"/>
      <c r="F224" s="77"/>
      <c r="G224" s="224" t="s">
        <v>142</v>
      </c>
      <c r="H224" s="75"/>
      <c r="I224" s="77"/>
      <c r="J224" s="79">
        <v>1600</v>
      </c>
      <c r="K224" s="225"/>
      <c r="L224" s="226" t="s">
        <v>1150</v>
      </c>
      <c r="M224" s="227">
        <f t="shared" si="9"/>
        <v>0</v>
      </c>
      <c r="N224" s="228">
        <v>1600</v>
      </c>
      <c r="O224" s="229">
        <f t="shared" si="10"/>
        <v>0</v>
      </c>
      <c r="P224">
        <f t="shared" si="11"/>
        <v>0</v>
      </c>
    </row>
    <row r="225" spans="1:16" ht="12.75">
      <c r="A225" s="223">
        <v>742</v>
      </c>
      <c r="B225" s="75" t="s">
        <v>1150</v>
      </c>
      <c r="C225" s="76" t="s">
        <v>1509</v>
      </c>
      <c r="D225" s="77" t="s">
        <v>1510</v>
      </c>
      <c r="E225" s="78"/>
      <c r="F225" s="77"/>
      <c r="G225" s="224" t="s">
        <v>142</v>
      </c>
      <c r="H225" s="75"/>
      <c r="I225" s="77"/>
      <c r="J225" s="79">
        <v>1260.67</v>
      </c>
      <c r="K225" s="225"/>
      <c r="L225" s="226" t="s">
        <v>1150</v>
      </c>
      <c r="M225" s="227">
        <f t="shared" si="9"/>
        <v>0</v>
      </c>
      <c r="N225" s="228">
        <v>1260.67</v>
      </c>
      <c r="O225" s="229">
        <f t="shared" si="10"/>
        <v>0</v>
      </c>
      <c r="P225">
        <f t="shared" si="11"/>
        <v>0</v>
      </c>
    </row>
    <row r="226" spans="1:16" ht="12.75">
      <c r="A226" s="223">
        <v>743</v>
      </c>
      <c r="B226" s="75" t="s">
        <v>1150</v>
      </c>
      <c r="C226" s="76" t="s">
        <v>1511</v>
      </c>
      <c r="D226" s="77" t="s">
        <v>1512</v>
      </c>
      <c r="E226" s="78"/>
      <c r="F226" s="77"/>
      <c r="G226" s="224" t="s">
        <v>142</v>
      </c>
      <c r="H226" s="75"/>
      <c r="I226" s="77"/>
      <c r="J226" s="79">
        <v>300</v>
      </c>
      <c r="K226" s="225"/>
      <c r="L226" s="226" t="s">
        <v>1150</v>
      </c>
      <c r="M226" s="227">
        <f t="shared" si="9"/>
        <v>0</v>
      </c>
      <c r="N226" s="228">
        <v>300</v>
      </c>
      <c r="O226" s="229">
        <f t="shared" si="10"/>
        <v>0</v>
      </c>
      <c r="P226">
        <f t="shared" si="11"/>
        <v>0</v>
      </c>
    </row>
    <row r="227" spans="1:16" ht="12.75">
      <c r="A227" s="223">
        <v>748</v>
      </c>
      <c r="B227" s="75" t="s">
        <v>1513</v>
      </c>
      <c r="C227" s="76" t="s">
        <v>1407</v>
      </c>
      <c r="D227" s="77" t="s">
        <v>1514</v>
      </c>
      <c r="E227" s="78"/>
      <c r="F227" s="77"/>
      <c r="G227" s="224" t="s">
        <v>142</v>
      </c>
      <c r="H227" s="75"/>
      <c r="I227" s="77"/>
      <c r="J227" s="79">
        <v>537.47</v>
      </c>
      <c r="K227" s="225"/>
      <c r="L227" s="226" t="s">
        <v>1513</v>
      </c>
      <c r="M227" s="227">
        <f t="shared" si="9"/>
        <v>0</v>
      </c>
      <c r="N227" s="228">
        <v>537.47</v>
      </c>
      <c r="O227" s="229">
        <f t="shared" si="10"/>
        <v>0</v>
      </c>
      <c r="P227">
        <f t="shared" si="11"/>
        <v>0</v>
      </c>
    </row>
    <row r="228" spans="1:16" ht="12.75">
      <c r="A228" s="223">
        <v>749</v>
      </c>
      <c r="B228" s="75" t="s">
        <v>1184</v>
      </c>
      <c r="C228" s="76" t="s">
        <v>1515</v>
      </c>
      <c r="D228" s="77" t="s">
        <v>1516</v>
      </c>
      <c r="E228" s="78"/>
      <c r="F228" s="77"/>
      <c r="G228" s="224" t="s">
        <v>142</v>
      </c>
      <c r="H228" s="75"/>
      <c r="I228" s="77"/>
      <c r="J228" s="79">
        <v>100</v>
      </c>
      <c r="K228" s="225"/>
      <c r="L228" s="226" t="s">
        <v>1184</v>
      </c>
      <c r="M228" s="227">
        <f t="shared" si="9"/>
        <v>0</v>
      </c>
      <c r="N228" s="228">
        <v>100</v>
      </c>
      <c r="O228" s="229">
        <f t="shared" si="10"/>
        <v>0</v>
      </c>
      <c r="P228">
        <f t="shared" si="11"/>
        <v>0</v>
      </c>
    </row>
    <row r="229" spans="1:16" ht="12.75">
      <c r="A229" s="223">
        <v>750</v>
      </c>
      <c r="B229" s="75" t="s">
        <v>1517</v>
      </c>
      <c r="C229" s="76" t="s">
        <v>295</v>
      </c>
      <c r="D229" s="77" t="s">
        <v>1483</v>
      </c>
      <c r="E229" s="78"/>
      <c r="F229" s="77"/>
      <c r="G229" s="224" t="s">
        <v>142</v>
      </c>
      <c r="H229" s="75"/>
      <c r="I229" s="77"/>
      <c r="J229" s="79">
        <v>1.3</v>
      </c>
      <c r="K229" s="225"/>
      <c r="L229" s="226" t="s">
        <v>1517</v>
      </c>
      <c r="M229" s="227">
        <f t="shared" si="9"/>
        <v>0</v>
      </c>
      <c r="N229" s="228">
        <v>1.3</v>
      </c>
      <c r="O229" s="229">
        <f t="shared" si="10"/>
        <v>0</v>
      </c>
      <c r="P229">
        <f t="shared" si="11"/>
        <v>0</v>
      </c>
    </row>
    <row r="230" spans="1:16" ht="12.75">
      <c r="A230" s="223">
        <v>751</v>
      </c>
      <c r="B230" s="75" t="s">
        <v>1239</v>
      </c>
      <c r="C230" s="76" t="s">
        <v>295</v>
      </c>
      <c r="D230" s="77" t="s">
        <v>1518</v>
      </c>
      <c r="E230" s="78"/>
      <c r="F230" s="77"/>
      <c r="G230" s="224" t="s">
        <v>142</v>
      </c>
      <c r="H230" s="75"/>
      <c r="I230" s="77"/>
      <c r="J230" s="79">
        <v>878</v>
      </c>
      <c r="K230" s="225"/>
      <c r="L230" s="226" t="s">
        <v>1239</v>
      </c>
      <c r="M230" s="227">
        <f t="shared" si="9"/>
        <v>0</v>
      </c>
      <c r="N230" s="228">
        <v>878</v>
      </c>
      <c r="O230" s="229">
        <f t="shared" si="10"/>
        <v>0</v>
      </c>
      <c r="P230">
        <f t="shared" si="11"/>
        <v>0</v>
      </c>
    </row>
    <row r="231" spans="1:16" ht="12.75">
      <c r="A231" s="223">
        <v>752</v>
      </c>
      <c r="B231" s="75" t="s">
        <v>1239</v>
      </c>
      <c r="C231" s="76" t="s">
        <v>295</v>
      </c>
      <c r="D231" s="77" t="s">
        <v>1519</v>
      </c>
      <c r="E231" s="78"/>
      <c r="F231" s="77"/>
      <c r="G231" s="224" t="s">
        <v>142</v>
      </c>
      <c r="H231" s="75"/>
      <c r="I231" s="77"/>
      <c r="J231" s="79">
        <v>1.6</v>
      </c>
      <c r="K231" s="225"/>
      <c r="L231" s="226" t="s">
        <v>1239</v>
      </c>
      <c r="M231" s="227">
        <f t="shared" si="9"/>
        <v>0</v>
      </c>
      <c r="N231" s="228">
        <v>1.6</v>
      </c>
      <c r="O231" s="229">
        <f t="shared" si="10"/>
        <v>0</v>
      </c>
      <c r="P231">
        <f t="shared" si="11"/>
        <v>0</v>
      </c>
    </row>
    <row r="232" spans="1:16" ht="12.75">
      <c r="A232" s="223">
        <v>753</v>
      </c>
      <c r="B232" s="75" t="s">
        <v>1239</v>
      </c>
      <c r="C232" s="76" t="s">
        <v>1396</v>
      </c>
      <c r="D232" s="77" t="s">
        <v>1520</v>
      </c>
      <c r="E232" s="78"/>
      <c r="F232" s="77"/>
      <c r="G232" s="224" t="s">
        <v>142</v>
      </c>
      <c r="H232" s="75"/>
      <c r="I232" s="77"/>
      <c r="J232" s="79">
        <v>4876.66</v>
      </c>
      <c r="K232" s="225"/>
      <c r="L232" s="226" t="s">
        <v>1239</v>
      </c>
      <c r="M232" s="227">
        <f t="shared" si="9"/>
        <v>0</v>
      </c>
      <c r="N232" s="228">
        <v>4876.66</v>
      </c>
      <c r="O232" s="229">
        <f t="shared" si="10"/>
        <v>0</v>
      </c>
      <c r="P232">
        <f t="shared" si="11"/>
        <v>0</v>
      </c>
    </row>
    <row r="233" spans="1:16" ht="12.75">
      <c r="A233" s="223">
        <v>754</v>
      </c>
      <c r="B233" s="75" t="s">
        <v>1239</v>
      </c>
      <c r="C233" s="76" t="s">
        <v>1396</v>
      </c>
      <c r="D233" s="77" t="s">
        <v>1521</v>
      </c>
      <c r="E233" s="78"/>
      <c r="F233" s="77"/>
      <c r="G233" s="224" t="s">
        <v>142</v>
      </c>
      <c r="H233" s="75"/>
      <c r="I233" s="77"/>
      <c r="J233" s="79">
        <v>1420.68</v>
      </c>
      <c r="K233" s="225"/>
      <c r="L233" s="226" t="s">
        <v>1239</v>
      </c>
      <c r="M233" s="227">
        <f t="shared" si="9"/>
        <v>0</v>
      </c>
      <c r="N233" s="228">
        <v>1420.68</v>
      </c>
      <c r="O233" s="229">
        <f t="shared" si="10"/>
        <v>0</v>
      </c>
      <c r="P233">
        <f t="shared" si="11"/>
        <v>0</v>
      </c>
    </row>
    <row r="234" spans="1:16" ht="12.75">
      <c r="A234" s="223">
        <v>755</v>
      </c>
      <c r="B234" s="75" t="s">
        <v>1239</v>
      </c>
      <c r="C234" s="76" t="s">
        <v>1399</v>
      </c>
      <c r="D234" s="77" t="s">
        <v>1520</v>
      </c>
      <c r="E234" s="78"/>
      <c r="F234" s="77"/>
      <c r="G234" s="224" t="s">
        <v>142</v>
      </c>
      <c r="H234" s="75"/>
      <c r="I234" s="77"/>
      <c r="J234" s="79">
        <v>4132.57</v>
      </c>
      <c r="K234" s="225"/>
      <c r="L234" s="226" t="s">
        <v>1239</v>
      </c>
      <c r="M234" s="227">
        <f t="shared" si="9"/>
        <v>0</v>
      </c>
      <c r="N234" s="228">
        <v>4132.57</v>
      </c>
      <c r="O234" s="229">
        <f t="shared" si="10"/>
        <v>0</v>
      </c>
      <c r="P234">
        <f t="shared" si="11"/>
        <v>0</v>
      </c>
    </row>
    <row r="235" spans="1:16" ht="12.75">
      <c r="A235" s="223">
        <v>756</v>
      </c>
      <c r="B235" s="75" t="s">
        <v>1239</v>
      </c>
      <c r="C235" s="76" t="s">
        <v>1399</v>
      </c>
      <c r="D235" s="77" t="s">
        <v>1522</v>
      </c>
      <c r="E235" s="78"/>
      <c r="F235" s="77"/>
      <c r="G235" s="224" t="s">
        <v>142</v>
      </c>
      <c r="H235" s="75"/>
      <c r="I235" s="77"/>
      <c r="J235" s="79">
        <v>389.79</v>
      </c>
      <c r="K235" s="225"/>
      <c r="L235" s="226" t="s">
        <v>1239</v>
      </c>
      <c r="M235" s="227">
        <f t="shared" si="9"/>
        <v>0</v>
      </c>
      <c r="N235" s="228">
        <v>389.79</v>
      </c>
      <c r="O235" s="229">
        <f t="shared" si="10"/>
        <v>0</v>
      </c>
      <c r="P235">
        <f t="shared" si="11"/>
        <v>0</v>
      </c>
    </row>
    <row r="236" spans="1:16" ht="12.75">
      <c r="A236" s="223">
        <v>757</v>
      </c>
      <c r="B236" s="75" t="s">
        <v>1239</v>
      </c>
      <c r="C236" s="76" t="s">
        <v>1399</v>
      </c>
      <c r="D236" s="77" t="s">
        <v>1523</v>
      </c>
      <c r="E236" s="78"/>
      <c r="F236" s="77"/>
      <c r="G236" s="224" t="s">
        <v>142</v>
      </c>
      <c r="H236" s="75"/>
      <c r="I236" s="77"/>
      <c r="J236" s="79">
        <v>117.3</v>
      </c>
      <c r="K236" s="225"/>
      <c r="L236" s="226" t="s">
        <v>1239</v>
      </c>
      <c r="M236" s="227">
        <f t="shared" si="9"/>
        <v>0</v>
      </c>
      <c r="N236" s="228">
        <v>117.3</v>
      </c>
      <c r="O236" s="229">
        <f t="shared" si="10"/>
        <v>0</v>
      </c>
      <c r="P236">
        <f t="shared" si="11"/>
        <v>0</v>
      </c>
    </row>
    <row r="237" spans="1:15" ht="12.75">
      <c r="A237" s="223"/>
      <c r="B237" s="75"/>
      <c r="C237" s="76"/>
      <c r="D237" s="77"/>
      <c r="E237" s="78"/>
      <c r="F237" s="77"/>
      <c r="G237" s="224"/>
      <c r="H237" s="75"/>
      <c r="I237" s="77"/>
      <c r="J237" s="79"/>
      <c r="K237" s="230"/>
      <c r="L237" s="231"/>
      <c r="M237" s="232"/>
      <c r="N237" s="233"/>
      <c r="O237" s="234"/>
    </row>
    <row r="238" spans="1:15" ht="12.75">
      <c r="A238" s="223"/>
      <c r="B238" s="75"/>
      <c r="C238" s="76"/>
      <c r="D238" s="77"/>
      <c r="E238" s="78"/>
      <c r="F238" s="77"/>
      <c r="G238" s="224"/>
      <c r="H238" s="75"/>
      <c r="I238" s="77"/>
      <c r="J238" s="79"/>
      <c r="K238" s="230"/>
      <c r="L238" s="231"/>
      <c r="M238" s="235" t="s">
        <v>1524</v>
      </c>
      <c r="N238" s="236">
        <f>SUM(P8:P236)</f>
        <v>0</v>
      </c>
      <c r="O238" s="237">
        <f>SUM(O8:O236)</f>
        <v>0</v>
      </c>
    </row>
    <row r="239" spans="1:15" ht="12.75">
      <c r="A239" s="223"/>
      <c r="B239" s="75"/>
      <c r="C239" s="76"/>
      <c r="D239" s="77"/>
      <c r="E239" s="78"/>
      <c r="F239" s="77"/>
      <c r="G239" s="224"/>
      <c r="H239" s="75"/>
      <c r="I239" s="77"/>
      <c r="J239" s="79"/>
      <c r="K239" s="230"/>
      <c r="L239" s="231"/>
      <c r="M239" s="235" t="s">
        <v>1525</v>
      </c>
      <c r="N239" s="236"/>
      <c r="O239" s="237">
        <f>IF(N238&lt;&gt;0,O238/N238,0)</f>
        <v>0</v>
      </c>
    </row>
    <row r="240" spans="1:15" ht="12.75">
      <c r="A240" s="223"/>
      <c r="B240" s="75"/>
      <c r="C240" s="76"/>
      <c r="D240" s="77"/>
      <c r="E240" s="78"/>
      <c r="F240" s="77"/>
      <c r="G240" s="224"/>
      <c r="H240" s="75"/>
      <c r="I240" s="77"/>
      <c r="J240" s="79"/>
      <c r="K240" s="230"/>
      <c r="L240" s="231"/>
      <c r="M240" s="235"/>
      <c r="N240" s="236"/>
      <c r="O240" s="237"/>
    </row>
    <row r="241" spans="1:15" ht="12.75">
      <c r="A241" s="223"/>
      <c r="B241" s="75"/>
      <c r="C241" s="76"/>
      <c r="D241" s="77"/>
      <c r="E241" s="78"/>
      <c r="F241" s="77"/>
      <c r="G241" s="224"/>
      <c r="H241" s="75"/>
      <c r="I241" s="77"/>
      <c r="J241" s="79"/>
      <c r="K241" s="230"/>
      <c r="L241" s="231"/>
      <c r="M241" s="235" t="s">
        <v>1276</v>
      </c>
      <c r="N241" s="236">
        <f>FattureTempi!AG348</f>
        <v>615761.4499999998</v>
      </c>
      <c r="O241" s="237">
        <f>FattureTempi!AH348</f>
        <v>-10477395.160000004</v>
      </c>
    </row>
    <row r="242" spans="1:15" ht="12.75">
      <c r="A242" s="223"/>
      <c r="B242" s="75"/>
      <c r="C242" s="76"/>
      <c r="D242" s="77"/>
      <c r="E242" s="78"/>
      <c r="F242" s="77"/>
      <c r="G242" s="224"/>
      <c r="H242" s="75"/>
      <c r="I242" s="77"/>
      <c r="J242" s="79"/>
      <c r="K242" s="230"/>
      <c r="L242" s="231"/>
      <c r="M242" s="235" t="s">
        <v>1277</v>
      </c>
      <c r="N242" s="236"/>
      <c r="O242" s="237">
        <f>FattureTempi!AH349</f>
        <v>-17.015347680501932</v>
      </c>
    </row>
    <row r="243" spans="1:15" ht="12.75">
      <c r="A243" s="223"/>
      <c r="B243" s="75"/>
      <c r="C243" s="76"/>
      <c r="D243" s="77"/>
      <c r="E243" s="78"/>
      <c r="F243" s="77"/>
      <c r="G243" s="224"/>
      <c r="H243" s="75"/>
      <c r="I243" s="77"/>
      <c r="J243" s="79"/>
      <c r="K243" s="230"/>
      <c r="L243" s="231"/>
      <c r="M243" s="235"/>
      <c r="N243" s="236"/>
      <c r="O243" s="237"/>
    </row>
    <row r="244" spans="1:15" ht="12.75">
      <c r="A244" s="223"/>
      <c r="B244" s="75"/>
      <c r="C244" s="76"/>
      <c r="D244" s="77"/>
      <c r="E244" s="78"/>
      <c r="F244" s="77"/>
      <c r="G244" s="224"/>
      <c r="H244" s="75"/>
      <c r="I244" s="77"/>
      <c r="J244" s="79"/>
      <c r="K244" s="230"/>
      <c r="L244" s="231"/>
      <c r="M244" s="238" t="s">
        <v>1526</v>
      </c>
      <c r="N244" s="239">
        <f>N241+N238</f>
        <v>615761.4499999998</v>
      </c>
      <c r="O244" s="240">
        <f>O241+O238</f>
        <v>-10477395.160000004</v>
      </c>
    </row>
    <row r="245" spans="1:15" ht="12.75">
      <c r="A245" s="223"/>
      <c r="B245" s="75"/>
      <c r="C245" s="76"/>
      <c r="D245" s="77"/>
      <c r="E245" s="78"/>
      <c r="F245" s="77"/>
      <c r="G245" s="224"/>
      <c r="H245" s="75"/>
      <c r="I245" s="77"/>
      <c r="J245" s="79"/>
      <c r="K245" s="230"/>
      <c r="L245" s="231"/>
      <c r="M245" s="238" t="s">
        <v>1527</v>
      </c>
      <c r="N245" s="239"/>
      <c r="O245" s="240">
        <f>(O244/N244)</f>
        <v>-17.015347680501932</v>
      </c>
    </row>
    <row r="246" ht="12.75">
      <c r="O246" s="135"/>
    </row>
    <row r="247" spans="9:10" ht="12.75">
      <c r="I247" s="6"/>
      <c r="J247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89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97" t="s">
        <v>101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2" t="s">
        <v>100</v>
      </c>
      <c r="B5" s="29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301" t="s">
        <v>98</v>
      </c>
      <c r="O5" s="302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2" t="s">
        <v>97</v>
      </c>
      <c r="B7" s="286"/>
      <c r="C7" s="165">
        <f>Debiti!G6</f>
        <v>0</v>
      </c>
      <c r="D7" s="163"/>
      <c r="E7" s="306" t="s">
        <v>111</v>
      </c>
      <c r="F7" s="307"/>
      <c r="G7" s="307"/>
      <c r="H7" s="97"/>
      <c r="I7" s="184"/>
      <c r="J7" s="183"/>
      <c r="K7" s="97"/>
      <c r="L7" s="174"/>
      <c r="M7" s="182"/>
      <c r="N7" s="301" t="s">
        <v>96</v>
      </c>
      <c r="O7" s="302"/>
      <c r="P7" s="302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4" t="s">
        <v>95</v>
      </c>
      <c r="B9" s="300"/>
      <c r="C9" s="175">
        <f>ElencoFatture!O6</f>
        <v>0</v>
      </c>
      <c r="D9" s="176"/>
      <c r="E9" s="294" t="s">
        <v>89</v>
      </c>
      <c r="F9" s="29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4" t="s">
        <v>93</v>
      </c>
      <c r="B10" s="29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4" t="s">
        <v>92</v>
      </c>
      <c r="B11" s="296"/>
      <c r="C11" s="175">
        <f>ElencoFatture!O8</f>
        <v>0</v>
      </c>
      <c r="D11" s="176"/>
      <c r="E11" s="294" t="s">
        <v>89</v>
      </c>
      <c r="F11" s="300"/>
      <c r="G11" s="175">
        <f>C11/100*5</f>
        <v>0</v>
      </c>
      <c r="H11" s="163"/>
      <c r="I11" s="305"/>
      <c r="J11" s="305"/>
      <c r="K11" s="97"/>
      <c r="L11" s="174"/>
      <c r="M11" s="161"/>
      <c r="N11" s="301" t="s">
        <v>91</v>
      </c>
      <c r="O11" s="302"/>
      <c r="P11" s="302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2" t="s">
        <v>90</v>
      </c>
      <c r="B13" s="283"/>
      <c r="C13" s="165">
        <f>C11</f>
        <v>0</v>
      </c>
      <c r="D13" s="173"/>
      <c r="E13" s="282" t="s">
        <v>89</v>
      </c>
      <c r="F13" s="283"/>
      <c r="G13" s="164">
        <f>C13/100*5</f>
        <v>0</v>
      </c>
      <c r="H13" s="163"/>
      <c r="I13" s="287" t="s">
        <v>88</v>
      </c>
      <c r="J13" s="288"/>
      <c r="L13" s="162" t="str">
        <f>IF(ROUND(C7,2)&lt;=ROUND(G13,2),"SI","NO")</f>
        <v>SI</v>
      </c>
      <c r="M13" s="161"/>
      <c r="N13" s="303" t="s">
        <v>87</v>
      </c>
      <c r="O13" s="304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2" t="s">
        <v>86</v>
      </c>
      <c r="B15" s="286"/>
      <c r="C15" s="165">
        <v>0</v>
      </c>
      <c r="D15" s="97"/>
      <c r="E15" s="282" t="s">
        <v>85</v>
      </c>
      <c r="F15" s="283"/>
      <c r="G15" s="164">
        <f>IF(OR(C15=0,C15="0,00"),0,C7/C15)</f>
        <v>0</v>
      </c>
      <c r="H15" s="163"/>
      <c r="I15" s="287" t="s">
        <v>84</v>
      </c>
      <c r="J15" s="288"/>
      <c r="L15" s="162" t="str">
        <f>IF(G15&lt;=0.9,"SI","NO")</f>
        <v>SI</v>
      </c>
      <c r="M15" s="161"/>
      <c r="N15" s="303" t="s">
        <v>83</v>
      </c>
      <c r="O15" s="304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4" t="s">
        <v>82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</row>
    <row r="19" spans="1:13" ht="15">
      <c r="A19" s="285" t="s">
        <v>81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</row>
    <row r="20" spans="1:13" ht="15">
      <c r="A20" s="281" t="s">
        <v>80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1" t="s">
        <v>78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</row>
    <row r="23" spans="1:13" ht="15">
      <c r="A23" s="281" t="s">
        <v>77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</row>
    <row r="24" spans="1:13" ht="15">
      <c r="A24" s="281" t="s">
        <v>76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</row>
    <row r="25" spans="1:13" ht="15">
      <c r="A25" s="281" t="s">
        <v>75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97" t="s">
        <v>70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1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2" t="s">
        <v>71</v>
      </c>
      <c r="B5" s="308"/>
      <c r="C5" s="308"/>
      <c r="D5" s="308"/>
      <c r="E5" s="308"/>
      <c r="F5" s="309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2" t="s">
        <v>72</v>
      </c>
      <c r="B6" s="308"/>
      <c r="C6" s="308"/>
      <c r="D6" s="308"/>
      <c r="E6" s="308"/>
      <c r="F6" s="308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49" t="s">
        <v>14</v>
      </c>
      <c r="B8" s="273"/>
      <c r="C8" s="274"/>
      <c r="D8" s="249" t="s">
        <v>15</v>
      </c>
      <c r="E8" s="273"/>
      <c r="F8" s="273"/>
      <c r="G8" s="273"/>
      <c r="H8" s="273"/>
      <c r="I8" s="273"/>
      <c r="J8" s="273"/>
      <c r="K8" s="274"/>
      <c r="L8" s="249" t="s">
        <v>16</v>
      </c>
      <c r="M8" s="273"/>
      <c r="N8" s="274"/>
      <c r="O8" s="249" t="s">
        <v>1</v>
      </c>
      <c r="P8" s="273"/>
      <c r="Q8" s="273"/>
      <c r="R8" s="249" t="s">
        <v>17</v>
      </c>
      <c r="S8" s="274"/>
      <c r="T8" s="249" t="s">
        <v>18</v>
      </c>
      <c r="U8" s="273"/>
      <c r="V8" s="273"/>
      <c r="W8" s="274"/>
      <c r="X8" s="249" t="s">
        <v>19</v>
      </c>
      <c r="Y8" s="273"/>
      <c r="Z8" s="27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153"/>
    </row>
    <row r="2" s="97" customFormat="1" ht="15" customHeight="1"/>
    <row r="3" spans="1:17" s="90" customFormat="1" ht="22.5" customHeight="1">
      <c r="A3" s="314" t="s">
        <v>110</v>
      </c>
      <c r="B3" s="314"/>
      <c r="C3" s="314"/>
      <c r="D3" s="314"/>
      <c r="E3" s="314"/>
      <c r="F3" s="314"/>
      <c r="G3" s="314"/>
      <c r="H3" s="314"/>
      <c r="I3" s="314"/>
      <c r="J3" s="315"/>
      <c r="K3" s="315"/>
      <c r="L3" s="315"/>
      <c r="M3" s="315"/>
      <c r="N3" s="315"/>
      <c r="O3" s="315"/>
      <c r="P3" s="315"/>
      <c r="Q3" s="152"/>
    </row>
    <row r="4" spans="1:17" s="90" customFormat="1" ht="1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  <c r="Q4" s="152"/>
    </row>
    <row r="5" spans="1:17" s="90" customFormat="1" ht="22.5" customHeight="1">
      <c r="A5" s="319" t="s">
        <v>109</v>
      </c>
      <c r="B5" s="319"/>
      <c r="C5" s="319"/>
      <c r="D5" s="319"/>
      <c r="E5" s="319"/>
      <c r="F5" s="319"/>
      <c r="G5" s="319"/>
      <c r="H5" s="319"/>
      <c r="I5" s="32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27" t="s">
        <v>95</v>
      </c>
      <c r="D6" s="328"/>
      <c r="E6" s="328"/>
      <c r="F6" s="328"/>
      <c r="G6" s="329"/>
      <c r="H6" s="200">
        <v>0</v>
      </c>
      <c r="I6" s="204"/>
      <c r="J6" s="325" t="s">
        <v>95</v>
      </c>
      <c r="K6" s="325"/>
      <c r="L6" s="325"/>
      <c r="M6" s="325"/>
      <c r="N6" s="326"/>
      <c r="O6" s="205">
        <v>0</v>
      </c>
      <c r="P6" s="204"/>
    </row>
    <row r="7" spans="3:16" s="90" customFormat="1" ht="22.5" customHeight="1">
      <c r="C7" s="327" t="s">
        <v>93</v>
      </c>
      <c r="D7" s="328"/>
      <c r="E7" s="328"/>
      <c r="F7" s="328"/>
      <c r="G7" s="201"/>
      <c r="H7" s="200">
        <v>0</v>
      </c>
      <c r="I7" s="202"/>
      <c r="J7" s="323" t="s">
        <v>93</v>
      </c>
      <c r="K7" s="323"/>
      <c r="L7" s="323"/>
      <c r="M7" s="323"/>
      <c r="N7" s="324"/>
      <c r="O7" s="203">
        <v>0</v>
      </c>
      <c r="P7" s="202"/>
    </row>
    <row r="8" spans="3:16" s="90" customFormat="1" ht="22.5" customHeight="1">
      <c r="C8" s="327" t="s">
        <v>92</v>
      </c>
      <c r="D8" s="328"/>
      <c r="E8" s="328"/>
      <c r="F8" s="328"/>
      <c r="G8" s="201"/>
      <c r="H8" s="200">
        <f>H6-H7</f>
        <v>0</v>
      </c>
      <c r="I8" s="198"/>
      <c r="J8" s="321" t="s">
        <v>92</v>
      </c>
      <c r="K8" s="321"/>
      <c r="L8" s="321"/>
      <c r="M8" s="321"/>
      <c r="N8" s="32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16" t="s">
        <v>107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8"/>
    </row>
    <row r="11" spans="1:16" s="90" customFormat="1" ht="22.5" customHeight="1">
      <c r="A11" s="249" t="s">
        <v>14</v>
      </c>
      <c r="B11" s="274"/>
      <c r="C11" s="249" t="s">
        <v>15</v>
      </c>
      <c r="D11" s="273"/>
      <c r="E11" s="273"/>
      <c r="F11" s="273"/>
      <c r="G11" s="273"/>
      <c r="H11" s="273"/>
      <c r="I11" s="274"/>
      <c r="J11" s="249" t="s">
        <v>1</v>
      </c>
      <c r="K11" s="274"/>
      <c r="L11" s="150"/>
      <c r="M11" s="249" t="s">
        <v>62</v>
      </c>
      <c r="N11" s="273"/>
      <c r="O11" s="273"/>
      <c r="P11" s="274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UMVLAndreolotti</cp:lastModifiedBy>
  <cp:lastPrinted>2015-01-23T09:39:52Z</cp:lastPrinted>
  <dcterms:created xsi:type="dcterms:W3CDTF">1996-11-05T10:16:36Z</dcterms:created>
  <dcterms:modified xsi:type="dcterms:W3CDTF">2023-12-14T13:19:34Z</dcterms:modified>
  <cp:category/>
  <cp:version/>
  <cp:contentType/>
  <cp:contentStatus/>
</cp:coreProperties>
</file>