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minimized="1" xWindow="0" yWindow="135" windowWidth="9420" windowHeight="4500" firstSheet="3" activeTab="3"/>
  </bookViews>
  <sheets>
    <sheet name="SiopeAllegatoB" sheetId="1" state="hidden" r:id="rId1"/>
    <sheet name="Fatture" sheetId="2" state="hidden" r:id="rId2"/>
    <sheet name="Mandati" sheetId="3" state="hidden" r:id="rId3"/>
    <sheet name="FattureTempi" sheetId="4" r:id="rId4"/>
    <sheet name="MandatiTempi" sheetId="5" r:id="rId5"/>
    <sheet name="IndicatoreRiduzioneDebitoCR" sheetId="6" state="hidden" r:id="rId6"/>
    <sheet name="Debiti" sheetId="7" state="hidden" r:id="rId7"/>
    <sheet name="ElencoFatture" sheetId="8" state="hidden" r:id="rId8"/>
  </sheets>
  <definedNames>
    <definedName name="_xlnm.Print_Area" localSheetId="6">'Debiti'!$A$1:$AB$69</definedName>
    <definedName name="_xlnm.Print_Area" localSheetId="7">'ElencoFatture'!$C$1:$P$72</definedName>
    <definedName name="_xlnm.Print_Area" localSheetId="3">'FattureTempi'!$A$1:$AI$213</definedName>
    <definedName name="_xlnm.Print_Area" localSheetId="5">'IndicatoreRiduzioneDebitoCR'!$A$1:$M$16</definedName>
  </definedNames>
  <calcPr fullCalcOnLoad="1"/>
</workbook>
</file>

<file path=xl/sharedStrings.xml><?xml version="1.0" encoding="utf-8"?>
<sst xmlns="http://schemas.openxmlformats.org/spreadsheetml/2006/main" count="2590" uniqueCount="583">
  <si>
    <t>Esportazione Mandati x SIOPE</t>
  </si>
  <si>
    <t>Creditore</t>
  </si>
  <si>
    <t>Codice CIG</t>
  </si>
  <si>
    <t>Numero Mandato</t>
  </si>
  <si>
    <t>Data Mandato</t>
  </si>
  <si>
    <t>Causale Mandato</t>
  </si>
  <si>
    <t>Codice Siope</t>
  </si>
  <si>
    <t>Descrizione Siope</t>
  </si>
  <si>
    <t>Importo Mandato</t>
  </si>
  <si>
    <t>Provvedimento Impegno</t>
  </si>
  <si>
    <t>Consip/Mepa</t>
  </si>
  <si>
    <t>di cui Acquisto Consip/Mepa</t>
  </si>
  <si>
    <t>Comune di DEMO</t>
  </si>
  <si>
    <t>Numero Giorni Pagamento Standard (D)</t>
  </si>
  <si>
    <t>Registrazione</t>
  </si>
  <si>
    <t>Documento</t>
  </si>
  <si>
    <t>Protocollo</t>
  </si>
  <si>
    <t>Area Gestione</t>
  </si>
  <si>
    <t>Capitolo di Bilancio</t>
  </si>
  <si>
    <t>Impegno</t>
  </si>
  <si>
    <t>Mandato</t>
  </si>
  <si>
    <t>Anno</t>
  </si>
  <si>
    <t>Progr.</t>
  </si>
  <si>
    <t>Data (A)</t>
  </si>
  <si>
    <t>Numero</t>
  </si>
  <si>
    <t>Data</t>
  </si>
  <si>
    <t>Descrizione</t>
  </si>
  <si>
    <t>Importo</t>
  </si>
  <si>
    <t>CIG</t>
  </si>
  <si>
    <t>Data (B)</t>
  </si>
  <si>
    <t>Ragione Sociale</t>
  </si>
  <si>
    <t>Partita IVA</t>
  </si>
  <si>
    <t>Codice Fiscale</t>
  </si>
  <si>
    <t>Codice</t>
  </si>
  <si>
    <t>Voce</t>
  </si>
  <si>
    <t>Capitolo</t>
  </si>
  <si>
    <t>Articolo</t>
  </si>
  <si>
    <t>Sub</t>
  </si>
  <si>
    <t>Data (C)</t>
  </si>
  <si>
    <t>Pagamento (C)</t>
  </si>
  <si>
    <t>(D)</t>
  </si>
  <si>
    <t>Estremi Calcolo D.L. 66/2014</t>
  </si>
  <si>
    <t>Diff. (F=C-E)</t>
  </si>
  <si>
    <t>Gg. Pag. (G)</t>
  </si>
  <si>
    <t>H=G o D</t>
  </si>
  <si>
    <t>Ricezione (E=B o A)</t>
  </si>
  <si>
    <t xml:space="preserve">Differenza </t>
  </si>
  <si>
    <t>Liquidazione</t>
  </si>
  <si>
    <t>Ritardi x Responsabilità Creditore</t>
  </si>
  <si>
    <t>Ricezione (A)</t>
  </si>
  <si>
    <t>Pagamento (B)</t>
  </si>
  <si>
    <t>Diff. (C=A-B)</t>
  </si>
  <si>
    <t>Gg. Pag. (E)</t>
  </si>
  <si>
    <t>F=E o D</t>
  </si>
  <si>
    <t>D.L. 66 / 2014 - Tempestività dei Pagamenti - Elenco Mandati senza Fatture</t>
  </si>
  <si>
    <t>D.L. 66 / 2014 - Tempestività dei Pagamenti - Elenco Fatture Pagate</t>
  </si>
  <si>
    <t>Data Scadenza (A)</t>
  </si>
  <si>
    <t>Data Pagamento (B)</t>
  </si>
  <si>
    <t>Importo Fattura (D)</t>
  </si>
  <si>
    <t>Differenza giorni (C=B-A)</t>
  </si>
  <si>
    <t>Indicatore Fattura (E=C X D)</t>
  </si>
  <si>
    <t>Dati Fattura</t>
  </si>
  <si>
    <t>Calcolo</t>
  </si>
  <si>
    <t>ESCLUDI DAL CALCOLO</t>
  </si>
  <si>
    <t>Importo Fattura</t>
  </si>
  <si>
    <t>IVA</t>
  </si>
  <si>
    <t>Scissione Pagamenti</t>
  </si>
  <si>
    <t>Importo Dovuto</t>
  </si>
  <si>
    <t>Data Scadenza</t>
  </si>
  <si>
    <t>Scadenza</t>
  </si>
  <si>
    <t>Ammontare Complessivo dei Debiti e Numero Imprese Creditrici</t>
  </si>
  <si>
    <t>Ammontare Complessivo dei Debiti</t>
  </si>
  <si>
    <t>Numero Imprese Creditrici</t>
  </si>
  <si>
    <t>(Da Nota IFEL del 21/11/2019)</t>
  </si>
  <si>
    <r>
      <t xml:space="preserve">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&gt; 0,9 allora l’indicatore fa scattare l’obbligo di accantonamento per mancata riduzione del debito pregresso secondo la quota massima del 5%. </t>
    </r>
  </si>
  <si>
    <r>
      <t xml:space="preserve">     &gt; se </t>
    </r>
    <r>
      <rPr>
        <b/>
        <i/>
        <sz val="9"/>
        <color indexed="8"/>
        <rFont val="Calibri"/>
        <family val="2"/>
      </rPr>
      <t>R</t>
    </r>
    <r>
      <rPr>
        <i/>
        <sz val="9"/>
        <color indexed="8"/>
        <rFont val="Calibri"/>
        <family val="2"/>
      </rPr>
      <t xml:space="preserve"> &lt;= 0,9 allora l’indicatore individua un caso da non sanzionare sotto il profilo della mancata riduzione del debito pregresso e si passa ad elaborare il ritardo annuale dei pagamenti;</t>
    </r>
  </si>
  <si>
    <r>
      <t xml:space="preserve">  o calcoliamo il rapporto dei due importi</t>
    </r>
    <r>
      <rPr>
        <b/>
        <i/>
        <sz val="9"/>
        <color indexed="8"/>
        <rFont val="Calibri"/>
        <family val="2"/>
      </rPr>
      <t xml:space="preserve"> R</t>
    </r>
    <r>
      <rPr>
        <i/>
        <sz val="9"/>
        <color indexed="8"/>
        <rFont val="Calibri"/>
        <family val="2"/>
      </rPr>
      <t>=(STOCK-1)/(STOCK-2)</t>
    </r>
  </si>
  <si>
    <r>
      <t xml:space="preserve">  o calcoliamo l’ammontare dello stock di debiti commerciali residui scaduti e non pagati alla fine del secondo esercizio precedente, che chiameremo </t>
    </r>
    <r>
      <rPr>
        <b/>
        <i/>
        <sz val="9"/>
        <color indexed="8"/>
        <rFont val="Calibri"/>
        <family val="2"/>
      </rPr>
      <t>STOCK-2</t>
    </r>
    <r>
      <rPr>
        <i/>
        <sz val="9"/>
        <color indexed="8"/>
        <rFont val="Calibri"/>
        <family val="2"/>
      </rPr>
      <t xml:space="preserve">;   </t>
    </r>
  </si>
  <si>
    <t xml:space="preserve">- altrimenti (STOCK-1 maggiore del 5% del totale fatture): </t>
  </si>
  <si>
    <t xml:space="preserve">  o  l’indicatore individua un caso da non sanzionare sotto il profilo della  mancata riduzione del debito pregresso e si passa ad elaborare l’indicatore di ritardo annuale dei pagamenti;</t>
  </si>
  <si>
    <r>
      <t xml:space="preserve">- se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 è minore o uguale al 5% del totale delle fatture ricevute nell’esercizio precedente: </t>
    </r>
  </si>
  <si>
    <r>
      <t xml:space="preserve">- calcoliamo l’ammontare dello stock di debiti commerciali residui scaduti e non pagati alla fine dell’esercizio precedente, che chiameremo </t>
    </r>
    <r>
      <rPr>
        <b/>
        <i/>
        <sz val="9"/>
        <color indexed="8"/>
        <rFont val="Calibri"/>
        <family val="2"/>
      </rPr>
      <t>STOCK-1</t>
    </r>
    <r>
      <rPr>
        <i/>
        <sz val="9"/>
        <color indexed="8"/>
        <rFont val="Calibri"/>
        <family val="2"/>
      </rPr>
      <t xml:space="preserve">; </t>
    </r>
  </si>
  <si>
    <t xml:space="preserve">L’algoritmo per il calcolo dell’indicatore di riduzione del debito è il seguente: </t>
  </si>
  <si>
    <t>(2)</t>
  </si>
  <si>
    <t>(R) &lt;= 0,90</t>
  </si>
  <si>
    <t>Rapporto Stock (R) = (STOCK - 1) / (STOCK - 2)</t>
  </si>
  <si>
    <t>Ammontare Complessivo dei Debiti 2019 (STOCK - 2)</t>
  </si>
  <si>
    <t>(1)</t>
  </si>
  <si>
    <t>(STOCK - 1) &lt;=  5 % dell'Importo delle fatture</t>
  </si>
  <si>
    <t xml:space="preserve"> 5% dell'Importo Totale delle Fatture</t>
  </si>
  <si>
    <t xml:space="preserve">Importo Totale Fatture dell'Anno </t>
  </si>
  <si>
    <t>*Vedi dettaglio nel foglio ElencoFatture</t>
  </si>
  <si>
    <t>Importo Totale Fatture dell'Anno (NETTO)</t>
  </si>
  <si>
    <t>Importo Totale Fatture dell'Anno (IVA)</t>
  </si>
  <si>
    <t>5 % fatture</t>
  </si>
  <si>
    <t>Importo Totale Fatture dell'Anno (LORDO)</t>
  </si>
  <si>
    <t>*Vedi dettaglio nel foglio Debiti</t>
  </si>
  <si>
    <t>Ammontare Complessivo dei Debiti 2020 (STOCK - 1)</t>
  </si>
  <si>
    <t>Rispettato se (1) o (2) è uguale a SI</t>
  </si>
  <si>
    <t>RISPETTATO</t>
  </si>
  <si>
    <t xml:space="preserve">Indicatore di Riduzione del Debito Commerciale Residuo </t>
  </si>
  <si>
    <t>Indicatore di Riduzione del Debito Commerciale Residuo</t>
  </si>
  <si>
    <t>Importo Netto</t>
  </si>
  <si>
    <t>Importo IVA</t>
  </si>
  <si>
    <t>Data PEC / Data Protocollo/ Data Registrazione</t>
  </si>
  <si>
    <t>Stato Fattura    (I / L / P)</t>
  </si>
  <si>
    <t>Numero Movimento</t>
  </si>
  <si>
    <t>Vengono visualizzate tutte le Fatture Acquisto la cui data PEC (in altrnativa se non valorizzata Data Protocollo o Data Registrazione) è del 2020</t>
  </si>
  <si>
    <t>Importi CALCOLO</t>
  </si>
  <si>
    <t>Importi TOTALI</t>
  </si>
  <si>
    <t>Indicatore di Riduzione del Debito Residuo - Elenco Fatture dell'Anno</t>
  </si>
  <si>
    <t>(*) Importo Complessivo dei Debiti al Netto dell'Iva</t>
  </si>
  <si>
    <t>Comune di Usseaux</t>
  </si>
  <si>
    <t>Tempestività dei Pagamenti - Elenco Fatture Pagate - Periodo 01/01/2021 - 31/03/2021</t>
  </si>
  <si>
    <t>21/12/2020</t>
  </si>
  <si>
    <t>1</t>
  </si>
  <si>
    <t>SOSTEGNO ALLE FAMIGLIE - CONTRIBUTO PER L'ABBONAMENTO BUS PER LA SCUOLA SECONDARIA DI SECONDO GRADO - IMPEGNO DI SPESA.</t>
  </si>
  <si>
    <t>NO</t>
  </si>
  <si>
    <t/>
  </si>
  <si>
    <t>GALATI LUCIA</t>
  </si>
  <si>
    <t>99999999999</t>
  </si>
  <si>
    <t>SERVIZIO AMMINISTRATIVO E FINANZIARIO</t>
  </si>
  <si>
    <t>07/01/2021</t>
  </si>
  <si>
    <t>20/01/2021</t>
  </si>
  <si>
    <t>13/01/2021</t>
  </si>
  <si>
    <t>22/12/2020</t>
  </si>
  <si>
    <t>417/20/2</t>
  </si>
  <si>
    <t>NS.FATTURA VENDITA</t>
  </si>
  <si>
    <t>SI</t>
  </si>
  <si>
    <t>Z0519E39FC</t>
  </si>
  <si>
    <t>TECNOTEAM S.R.L.</t>
  </si>
  <si>
    <t>03070730019</t>
  </si>
  <si>
    <t>10/01/2021</t>
  </si>
  <si>
    <t>12/01/2021</t>
  </si>
  <si>
    <t>21/01/2021</t>
  </si>
  <si>
    <t>28/12/2020</t>
  </si>
  <si>
    <t>IMPEGNO PER SPESE SOSTENUTE DAL MANSIA DI USSEAUX PER PICCOLE MANUTENZIONI DELLA BORGATA.</t>
  </si>
  <si>
    <t>PEYROT VALTER</t>
  </si>
  <si>
    <t>9999999999999999</t>
  </si>
  <si>
    <t>AREA PATRIMONIO E VIGILANZA</t>
  </si>
  <si>
    <t>27/01/2021</t>
  </si>
  <si>
    <t>30/12/2020</t>
  </si>
  <si>
    <t>IMPEGNO PER SPESE SOSTENUTE DAL MANSIA FRAZIONE POURRIERES PER PICCOLE MANUTENZIONI DELLA BORGATA.</t>
  </si>
  <si>
    <t>CHALLIER MAURIZIO</t>
  </si>
  <si>
    <t>29/01/2021</t>
  </si>
  <si>
    <t>2</t>
  </si>
  <si>
    <t>CHARRIER NADIA</t>
  </si>
  <si>
    <t>CAPO X CAPITOLO 3746 - Comune di Usseaux - codice catastale L515 - corrispettivo per il rilascio di n. 6 carte di identità elettroniche - periodo dal  01.10.2020 al 31.12.2020</t>
  </si>
  <si>
    <t>MINISTERO DELL'ECONOMIA E DELLE FINANZE Tesoreria di Roma Succursale n. 348</t>
  </si>
  <si>
    <t>00950501007</t>
  </si>
  <si>
    <t>00997670583</t>
  </si>
  <si>
    <t>1437</t>
  </si>
  <si>
    <t>25/12/2020</t>
  </si>
  <si>
    <t>FATTURA IMMEDIATA SP ENTI PUBBLICI</t>
  </si>
  <si>
    <t>ZB12F7235B</t>
  </si>
  <si>
    <t>MACPAL S.A.S.</t>
  </si>
  <si>
    <t>03151840042</t>
  </si>
  <si>
    <t>00861/12</t>
  </si>
  <si>
    <t>SUPPORTO UFFICIO TRIBUTI</t>
  </si>
  <si>
    <t>Z6C2CFFFFA</t>
  </si>
  <si>
    <t>ENTI REV srl</t>
  </si>
  <si>
    <t>02037190044</t>
  </si>
  <si>
    <t>24</t>
  </si>
  <si>
    <t>Contributo Spese di Funzionamento dell’ATO-R anno 2020</t>
  </si>
  <si>
    <t>CONSORZIO ACEA PINEROLESE</t>
  </si>
  <si>
    <t>10751240010</t>
  </si>
  <si>
    <t>31/12/2020</t>
  </si>
  <si>
    <t>12</t>
  </si>
  <si>
    <t>LIQUIDAZIONE PASS G.M. DIC 2020 E TIROCINIO P.C. DIC 2020 - RICHIESTA PROT. 3021 DEL 14.12.2020.</t>
  </si>
  <si>
    <t>UNIONE MONTANA VALLI CHISONE E GERMANASCA</t>
  </si>
  <si>
    <t>94571810012</t>
  </si>
  <si>
    <t>30/01/2021</t>
  </si>
  <si>
    <t>38</t>
  </si>
  <si>
    <t>RIQUALIFICAZIONE ENERGETICA SEDE COMUNALE - SOSTITUZIONE SERRAMENTI - AFFIDAMENTO DIRETTO LAVORI ART. 36 COMMA 2 D.LGS 50/2016 [Ex.Imp. 2019/215] (Somma Impegnate nell'Esercizio 2019 da riscrivere nell'Esercizio 2020)</t>
  </si>
  <si>
    <t>8072176A5B</t>
  </si>
  <si>
    <t>La Boisserie di Micol Sergio</t>
  </si>
  <si>
    <t>06244220015</t>
  </si>
  <si>
    <t>MCLSRG64L11G674N</t>
  </si>
  <si>
    <t>SERVIZIO TECNICO</t>
  </si>
  <si>
    <t>2030039170</t>
  </si>
  <si>
    <t>31/08/2020</t>
  </si>
  <si>
    <t>Ove applicabile, imposta di bollo assolta in modo virtuale ai sensi del DM 17 giugno 2014.</t>
  </si>
  <si>
    <t>ZBB2763597</t>
  </si>
  <si>
    <t>02/09/2020</t>
  </si>
  <si>
    <t>ENEL SOLE srl TOSAP</t>
  </si>
  <si>
    <t>02322600541</t>
  </si>
  <si>
    <t>24/03/2021</t>
  </si>
  <si>
    <t>25/03/2021</t>
  </si>
  <si>
    <t>01/10/2020</t>
  </si>
  <si>
    <t>Z6F299248D</t>
  </si>
  <si>
    <t>38/2020</t>
  </si>
  <si>
    <t>23/12/2020</t>
  </si>
  <si>
    <t>FOGNATURE BALBOUTET DIREZIONE LAVORI (Somma Impegnate nell'Esercizio 2015 da riscrivere nell'Esercizio 2016)</t>
  </si>
  <si>
    <t>PIERO PAZE'</t>
  </si>
  <si>
    <t>05246590011</t>
  </si>
  <si>
    <t>PZAPRI60L11G674N</t>
  </si>
  <si>
    <t>22/01/2021</t>
  </si>
  <si>
    <t>26/01/2021</t>
  </si>
  <si>
    <t>05/01/2021</t>
  </si>
  <si>
    <t>1569</t>
  </si>
  <si>
    <t>Z1C2EF02D7</t>
  </si>
  <si>
    <t>04/01/2021</t>
  </si>
  <si>
    <t>03/02/2021</t>
  </si>
  <si>
    <t>2030055594</t>
  </si>
  <si>
    <t>16/01/2021</t>
  </si>
  <si>
    <t>18/01/2021</t>
  </si>
  <si>
    <t>2030054983</t>
  </si>
  <si>
    <t>1678/E</t>
  </si>
  <si>
    <t>FATTURA DIFFERITA</t>
  </si>
  <si>
    <t>Z092FE0900</t>
  </si>
  <si>
    <t>PUBLIECO s.r.l.</t>
  </si>
  <si>
    <t>02141910048</t>
  </si>
  <si>
    <t>4/PA</t>
  </si>
  <si>
    <t>pulizia uffici nov dic 2020</t>
  </si>
  <si>
    <t>ZB72F49023</t>
  </si>
  <si>
    <t>Md M di BERTOLO Davide</t>
  </si>
  <si>
    <t>09692610018</t>
  </si>
  <si>
    <t>BRTDVD73T24G674Z</t>
  </si>
  <si>
    <t>11/01/2021</t>
  </si>
  <si>
    <t>04/02/2021</t>
  </si>
  <si>
    <t>2000027797-PA</t>
  </si>
  <si>
    <t>Bolletta Servizio Idrico relativa al periodo 01/07/2020 - 31/12/2020</t>
  </si>
  <si>
    <t>SMAT GRUPPO-SOCIETA' METROPOLI TANA ACQUE TORINO SpA</t>
  </si>
  <si>
    <t>07937540016</t>
  </si>
  <si>
    <t>28/01/2021</t>
  </si>
  <si>
    <t>2000027798-PA</t>
  </si>
  <si>
    <t>2000027799-PA</t>
  </si>
  <si>
    <t>06/01/2021</t>
  </si>
  <si>
    <t>Contributo a fondo perduto di sostegno alle attività economiche per emergenza coronavirus e DPCM 24709/2020 (GC 45/2020 e GC 48/2020)</t>
  </si>
  <si>
    <t>MALVICINO S.N.C.DI GOUCHON R&amp;F</t>
  </si>
  <si>
    <t>03679920011</t>
  </si>
  <si>
    <t>17/03/2021</t>
  </si>
  <si>
    <t>05/02/2021</t>
  </si>
  <si>
    <t>06/01/2020</t>
  </si>
  <si>
    <t>CAPITANI MARINA VIA SESTRIERE 11</t>
  </si>
  <si>
    <t>08011150011</t>
  </si>
  <si>
    <t>3</t>
  </si>
  <si>
    <t>MAGIC FOREST s.r.l.</t>
  </si>
  <si>
    <t>10387210015</t>
  </si>
  <si>
    <t>4</t>
  </si>
  <si>
    <t>NATURALP di BONNIN IVANO</t>
  </si>
  <si>
    <t>09978710011</t>
  </si>
  <si>
    <t>5</t>
  </si>
  <si>
    <t>TRATTORIA EDELWEISS</t>
  </si>
  <si>
    <t>11842680016</t>
  </si>
  <si>
    <t>6</t>
  </si>
  <si>
    <t>OSELLA &amp; BOURLOT S.N.C. di Osella Claudio &amp; C.</t>
  </si>
  <si>
    <t>10201530010</t>
  </si>
  <si>
    <t>7</t>
  </si>
  <si>
    <t>LAGO DEL LAUX s.n.c</t>
  </si>
  <si>
    <t>02692630011</t>
  </si>
  <si>
    <t>8</t>
  </si>
  <si>
    <t>RIFUGIO LAGO DELLE RANE</t>
  </si>
  <si>
    <t>11958150010</t>
  </si>
  <si>
    <t>19/02/2021</t>
  </si>
  <si>
    <t>26/02/2021</t>
  </si>
  <si>
    <t>9</t>
  </si>
  <si>
    <t>NORD SCAVI SNC di CHALLIER M&amp;C</t>
  </si>
  <si>
    <t>06495450014</t>
  </si>
  <si>
    <t>10</t>
  </si>
  <si>
    <t>TRATTORIA "LA PLACETTE" DI BLANC ELISA</t>
  </si>
  <si>
    <t>09481140011</t>
  </si>
  <si>
    <t>11</t>
  </si>
  <si>
    <t>DEMA SABRINA</t>
  </si>
  <si>
    <t>12320010015</t>
  </si>
  <si>
    <t>LE BLANC BOUQUET</t>
  </si>
  <si>
    <t>09474030013</t>
  </si>
  <si>
    <t>13</t>
  </si>
  <si>
    <t>RIFUGIO PIAN DELL'ALPE</t>
  </si>
  <si>
    <t>12315640016</t>
  </si>
  <si>
    <t>14</t>
  </si>
  <si>
    <t>CANTON ETTORE</t>
  </si>
  <si>
    <t>05416380013</t>
  </si>
  <si>
    <t>15</t>
  </si>
  <si>
    <t>AZ. AGRIT.MASSEL ENRICO "FATTORIA PIAN DELL'ALPE"</t>
  </si>
  <si>
    <t>08162060019</t>
  </si>
  <si>
    <t>16</t>
  </si>
  <si>
    <t>AZIENDA AGRICOLA CANTON MARIO</t>
  </si>
  <si>
    <t>08879090010</t>
  </si>
  <si>
    <t>17</t>
  </si>
  <si>
    <t>ABATE DAGA MELISSA</t>
  </si>
  <si>
    <t>12329980010</t>
  </si>
  <si>
    <t>BTDMSS95M49G674S</t>
  </si>
  <si>
    <t>18</t>
  </si>
  <si>
    <t>emergenza coronavirus - azioni in favore della tenuta socio-economica del territorio - bando per l'erogazione di contributi a fondo perduto a favore delle attività economiche di cui alla D.G.C. n. 45/2020 - assegnazione contributo</t>
  </si>
  <si>
    <t>AZIENDA AGRICOLA CHARRIER NADIA</t>
  </si>
  <si>
    <t>11792700012</t>
  </si>
  <si>
    <t>19</t>
  </si>
  <si>
    <t>AZIENDA AGRICOLA CAIRUS ALEX</t>
  </si>
  <si>
    <t>11408090014</t>
  </si>
  <si>
    <t>14/01/2021</t>
  </si>
  <si>
    <t>08/01/2021</t>
  </si>
  <si>
    <t>AFFIDAMENTO SERVIZIO PER  ASSISTENZA HARDWARE E SOFTWARE UFFICI COMUNALI  TRIENNIO 2021-23 - IMPEGNO DI SPESA</t>
  </si>
  <si>
    <t>ZDB2FE9FBA</t>
  </si>
  <si>
    <t>ALPIMEDIA COMMUNICATION snc DI BERGESIO E MARTIN</t>
  </si>
  <si>
    <t>07181160016</t>
  </si>
  <si>
    <t>25/01/2021</t>
  </si>
  <si>
    <t>13/02/2021</t>
  </si>
  <si>
    <t>02/01/2021</t>
  </si>
  <si>
    <t>DETERMINAZIONE A CONTRARRE ED AFFIDAMENTO AI SENSI DELL'ART. 36 COMMA 2 LETTERA A) DEL D.LGS. N.50/2016 - SERVIZIO TRASPORTO SCUOLABUS ANNO SCOLASTICO 2020-21.</t>
  </si>
  <si>
    <t>ZF72E5827F</t>
  </si>
  <si>
    <t>GHIONE PIERFRANCO</t>
  </si>
  <si>
    <t>05490580015</t>
  </si>
  <si>
    <t>GHNPFR66E03G674F</t>
  </si>
  <si>
    <t>11/02/2021</t>
  </si>
  <si>
    <t>15/01/2021</t>
  </si>
  <si>
    <t>PJ03395772</t>
  </si>
  <si>
    <t>CARBURANTE DICEMBRE 2020</t>
  </si>
  <si>
    <t>Z0A271EAD2</t>
  </si>
  <si>
    <t>KUWAIT PETROLEUM ITALIA SPA</t>
  </si>
  <si>
    <t>00891951006</t>
  </si>
  <si>
    <t>06/02/2021</t>
  </si>
  <si>
    <t>01/02/2021</t>
  </si>
  <si>
    <t>1/PA</t>
  </si>
  <si>
    <t>Impegno di spesa per sterilizzazione chirugica colonia felina</t>
  </si>
  <si>
    <t>Z042F55502</t>
  </si>
  <si>
    <t>BORGHI DOTT.SSA ANNA</t>
  </si>
  <si>
    <t>11829240016</t>
  </si>
  <si>
    <t>BRGNNA88A47F335M</t>
  </si>
  <si>
    <t>42</t>
  </si>
  <si>
    <t>SMALTIMENTO RIFIUTI SPESE FUNZIONAMENTO 2020 NT.42AB.2021</t>
  </si>
  <si>
    <t>12/02/2021</t>
  </si>
  <si>
    <t>RINNOVO RETI ACQUEDOTTO E FOGNATURA</t>
  </si>
  <si>
    <t>6372264E97</t>
  </si>
  <si>
    <t>JOURDAN ROBERTO</t>
  </si>
  <si>
    <t>05316630010</t>
  </si>
  <si>
    <t>JRDRRT68P23G674F</t>
  </si>
  <si>
    <t>012140000779</t>
  </si>
  <si>
    <t>FORNO BALBOUTET</t>
  </si>
  <si>
    <t>19/01/2021</t>
  </si>
  <si>
    <t>IREN Mercato S.p.A.</t>
  </si>
  <si>
    <t>01178580997</t>
  </si>
  <si>
    <t>24/01/2021</t>
  </si>
  <si>
    <t>18/02/2021</t>
  </si>
  <si>
    <t>012140000778</t>
  </si>
  <si>
    <t>IP PARK OLIMPICO</t>
  </si>
  <si>
    <t>Z342F082CA</t>
  </si>
  <si>
    <t>012140000777</t>
  </si>
  <si>
    <t>CAMPANILE CAPOLUOGO</t>
  </si>
  <si>
    <t>012140000503</t>
  </si>
  <si>
    <t>CAMPANILE POURRIERES</t>
  </si>
  <si>
    <t>012140000502</t>
  </si>
  <si>
    <t>IP BALBOUTET FORFAIT</t>
  </si>
  <si>
    <t>012140000501</t>
  </si>
  <si>
    <t>FORNO POURRIERES</t>
  </si>
  <si>
    <t>012140000500</t>
  </si>
  <si>
    <t>IP POURRIERES CONCENTRICO</t>
  </si>
  <si>
    <t xml:space="preserve">CITOFONO SEDE     </t>
  </si>
  <si>
    <t>ZF92FE6B06</t>
  </si>
  <si>
    <t>BOUC WALTER IMPIANTI ELETTRICI</t>
  </si>
  <si>
    <t>08472300014</t>
  </si>
  <si>
    <t>09/02/2021</t>
  </si>
  <si>
    <t>IMPEGNO DI SPESA PER QUOTE ADESIONE ANNO 2021.</t>
  </si>
  <si>
    <t>RE.CO.SOL Rete del Comuni So- lidali</t>
  </si>
  <si>
    <t>20/02/2021</t>
  </si>
  <si>
    <t>I BORGHI PIU' BELLI D'ITALIA</t>
  </si>
  <si>
    <t>06982031004</t>
  </si>
  <si>
    <t>ALLEANZA NELLE ALPI - GEMEINDENETZWERK GESCHAFTSSTELLE</t>
  </si>
  <si>
    <t>21/01/2020</t>
  </si>
  <si>
    <t>ASSOCIAZIONE ESPACI OCCITAN</t>
  </si>
  <si>
    <t>TURISMO TORINO E PROVINCIA - AGENZI ACC. E PROM TURIST</t>
  </si>
  <si>
    <t>07401840017</t>
  </si>
  <si>
    <t>ASPROFLOR</t>
  </si>
  <si>
    <t>05609930010</t>
  </si>
  <si>
    <t>97511780013</t>
  </si>
  <si>
    <t>ASSOCIAZIONE NAZIONALE PICCOLI COMUNI D'ITALIA</t>
  </si>
  <si>
    <t>ICA SRL R.V.D.</t>
  </si>
  <si>
    <t>SMALTIMENTO RIFIUTI DICEMBRE 2020 (N. SPI21VE-00042 del 15/01/2021)</t>
  </si>
  <si>
    <t>23/02/2021</t>
  </si>
  <si>
    <t>6/2021</t>
  </si>
  <si>
    <t>INCARICO ALLA DITTA TECHNICAL DESIGN S.R.L. PER L'AGGIORNAMENTO DEL PIANO COMUNALE DI PROTEZIONE CIVILE</t>
  </si>
  <si>
    <t>Z7E276B060</t>
  </si>
  <si>
    <t>TECHNICAL DESIGN S.R.L.</t>
  </si>
  <si>
    <t>00595270042</t>
  </si>
  <si>
    <t>84</t>
  </si>
  <si>
    <t>Fattura accompagnatoria Split Paym</t>
  </si>
  <si>
    <t>Z7E2ECB199</t>
  </si>
  <si>
    <t>TERMOSANITARIA BRA SRL</t>
  </si>
  <si>
    <t>00181790049</t>
  </si>
  <si>
    <t>IMPEGNO DI SPESA ASSICURAZIONE  ZURICH - POLIZZA N. 178A4219</t>
  </si>
  <si>
    <t>Z9830658EC</t>
  </si>
  <si>
    <t>ROL ASSICURAZIONI   S.A.S</t>
  </si>
  <si>
    <t>06576390014</t>
  </si>
  <si>
    <t>03/03/2021</t>
  </si>
  <si>
    <t>02/02/2021</t>
  </si>
  <si>
    <t>6 / 4258 / 2020</t>
  </si>
  <si>
    <t>FATTURA</t>
  </si>
  <si>
    <t>Z5D281C3D2</t>
  </si>
  <si>
    <t>ALMA SPA</t>
  </si>
  <si>
    <t>00572290047</t>
  </si>
  <si>
    <t>7 / 8 / 2021</t>
  </si>
  <si>
    <t>04/03/2021</t>
  </si>
  <si>
    <t>8/PA</t>
  </si>
  <si>
    <t>AFFIDAMENTO PER LA FORNITURA DEL SERVIZIO PULIZIA DEGLI UFFICI E LOCALI COMUNALI - TRIENNIO 2021/23</t>
  </si>
  <si>
    <t>Z002FFCD83</t>
  </si>
  <si>
    <t>SMALTIMENTO RIFIUTI DICEMBRE 2020 (N. SPI21VE-00042 del 15/01/2021) SALDO</t>
  </si>
  <si>
    <t>06/03/2021</t>
  </si>
  <si>
    <t>016X20211V6001423</t>
  </si>
  <si>
    <t>AP - Servizio PUBBLICA AMMINISTRAZIONE</t>
  </si>
  <si>
    <t>Z691DE13DC</t>
  </si>
  <si>
    <t>Intesa Sanpaolo S.p.A.</t>
  </si>
  <si>
    <t>10810700152</t>
  </si>
  <si>
    <t>22/02/2021</t>
  </si>
  <si>
    <t>08/02/2021</t>
  </si>
  <si>
    <t>TASSA DI CIRCOLAZIONE UNIMOG TARGA AT954AT</t>
  </si>
  <si>
    <t>REGIONE PIEMONTE BOLLI AUTO</t>
  </si>
  <si>
    <t>10/02/2021</t>
  </si>
  <si>
    <t>10/03/2021</t>
  </si>
  <si>
    <t>INAIL AUTOLIQ 2021 VOCE 0722 AMMINISTRATIVO</t>
  </si>
  <si>
    <t>INAIL</t>
  </si>
  <si>
    <t>11/03/2021</t>
  </si>
  <si>
    <t>17/02/2021</t>
  </si>
  <si>
    <t>INAIL AUTOLIQ VOCI 0723 E 0730 TECNICO</t>
  </si>
  <si>
    <t>RIMBORSO BUONI SPESA PER SOSTEGNO DEL REDDITO DELLE FAMIGLIE IN DIFFICOLTA' ECONOMICA PER L'ACQUISTO DI BENI ALIMENTARI E DI PRIMA NECESSITA' PRESSO LE LOCALI ATTIVITA' COMMERCIALI - EMERGENZA COVID-19 - D.G.C. n. 47/2020</t>
  </si>
  <si>
    <t>CAPITANI MARINA</t>
  </si>
  <si>
    <t>13/03/2021</t>
  </si>
  <si>
    <t>14/02/2021</t>
  </si>
  <si>
    <t>2/A</t>
  </si>
  <si>
    <t>Libro su Usseaux e borgate</t>
  </si>
  <si>
    <t>Z5E2FC3D85</t>
  </si>
  <si>
    <t>EDIZIONI LINA BRUN di Brun Lina</t>
  </si>
  <si>
    <t>07708160010</t>
  </si>
  <si>
    <t>BRNLNI40E44G463F</t>
  </si>
  <si>
    <t>07/03/2021</t>
  </si>
  <si>
    <t>1021019858</t>
  </si>
  <si>
    <t>Spese postali novembre 2020</t>
  </si>
  <si>
    <t>ZD82D031AD</t>
  </si>
  <si>
    <t>Poste Italiane S.p.A. - Società con socio unico</t>
  </si>
  <si>
    <t>01114601006</t>
  </si>
  <si>
    <t>97103880585</t>
  </si>
  <si>
    <t>12/03/2021</t>
  </si>
  <si>
    <t>1021009394</t>
  </si>
  <si>
    <t>Fattura ottobre 2020</t>
  </si>
  <si>
    <t>ZAF2F20FB2</t>
  </si>
  <si>
    <t>121206293</t>
  </si>
  <si>
    <t>FATTURA DI ACCONTO, in base a lettura presunta</t>
  </si>
  <si>
    <t>Z5C2CBF04A</t>
  </si>
  <si>
    <t>METAN ALPI SESTRIERE srl</t>
  </si>
  <si>
    <t>06165040012</t>
  </si>
  <si>
    <t>121206294</t>
  </si>
  <si>
    <t>15/02/2021</t>
  </si>
  <si>
    <t>PJ03508845</t>
  </si>
  <si>
    <t>31/01/2021</t>
  </si>
  <si>
    <t>05/03/2021</t>
  </si>
  <si>
    <t>7X00411380</t>
  </si>
  <si>
    <t>2BIM 2021</t>
  </si>
  <si>
    <t>ZAB304ABB2</t>
  </si>
  <si>
    <t>TIM S.P.A</t>
  </si>
  <si>
    <t>00488410010</t>
  </si>
  <si>
    <t>7X00326902</t>
  </si>
  <si>
    <t>8A00051345</t>
  </si>
  <si>
    <t>ZBF304AC2F</t>
  </si>
  <si>
    <t>8A00052545</t>
  </si>
  <si>
    <t>25/02/2021</t>
  </si>
  <si>
    <t>012140005794</t>
  </si>
  <si>
    <t>01/03/2021</t>
  </si>
  <si>
    <t>20/03/2021</t>
  </si>
  <si>
    <t>012140006518</t>
  </si>
  <si>
    <t>012140006519</t>
  </si>
  <si>
    <t>012140006520</t>
  </si>
  <si>
    <t>RIMBORSO SPESE VIAGGI</t>
  </si>
  <si>
    <t>BERTALOT LUISA</t>
  </si>
  <si>
    <t>BRTLSU75E55G674E</t>
  </si>
  <si>
    <t>31/03/2021</t>
  </si>
  <si>
    <t>SF00000665</t>
  </si>
  <si>
    <t>16/02/2021</t>
  </si>
  <si>
    <t>manutenzione ordinaria 2019/31-7-2025</t>
  </si>
  <si>
    <t>ENEL SO.L.E srl</t>
  </si>
  <si>
    <t>05999811002</t>
  </si>
  <si>
    <t>02/03/2021</t>
  </si>
  <si>
    <t>08/03/2021</t>
  </si>
  <si>
    <t>19/03/2021</t>
  </si>
  <si>
    <t>SF00000978</t>
  </si>
  <si>
    <t>Ft Split Payment ex art.17-ter DPR 633/72</t>
  </si>
  <si>
    <t>ZA22F66601</t>
  </si>
  <si>
    <t>GILETTA geom. LORENZO</t>
  </si>
  <si>
    <t>03662590045</t>
  </si>
  <si>
    <t>GLTLNZ90R06I470J</t>
  </si>
  <si>
    <t>28/03/2021</t>
  </si>
  <si>
    <t>V0-149405</t>
  </si>
  <si>
    <t>FORNITURA BUONI PASTO PER IL PERSONALE DELL'ENTE - ADESIONE CONVENZIONE CONSIP "BUONI PASTO 8"</t>
  </si>
  <si>
    <t>Z3A30BCE3F</t>
  </si>
  <si>
    <t>DAY RISTOSERVICE SPA</t>
  </si>
  <si>
    <t>03543000370</t>
  </si>
  <si>
    <t>01/04/2021</t>
  </si>
  <si>
    <t>IMPEGNO DI SPESA PER QUOTA ADESIONE ANPCI PER ANNI 2018 - 2019 - 2020</t>
  </si>
  <si>
    <t>RIMBORSO BUONI SPESA MESE DI FEBBRAIO</t>
  </si>
  <si>
    <t>03/04/2021</t>
  </si>
  <si>
    <t>TEFA 6° BIMESTRE 2020</t>
  </si>
  <si>
    <t>CITTA' METROPOLITANA DI TORINO</t>
  </si>
  <si>
    <t>01907990012</t>
  </si>
  <si>
    <t>04/04/2021</t>
  </si>
  <si>
    <t>TEFA 1 BIMESTRE 2021 ANNO 2020</t>
  </si>
  <si>
    <t>SF00005521</t>
  </si>
  <si>
    <t>SF00005448</t>
  </si>
  <si>
    <t>2021/710/2</t>
  </si>
  <si>
    <t>Fornitura soluzione software pagopa e pagamenti digitali al Comune di Usseaux</t>
  </si>
  <si>
    <t>ZC42F98472</t>
  </si>
  <si>
    <t>SISCOM  S.p.A</t>
  </si>
  <si>
    <t>01778000040</t>
  </si>
  <si>
    <t>02/04/2021</t>
  </si>
  <si>
    <t>2100003519-PA</t>
  </si>
  <si>
    <t>Bolletta Servizio Idrico relativa al periodo 01/11/2020 - 28/02/2021</t>
  </si>
  <si>
    <t>Z2E304AD4D</t>
  </si>
  <si>
    <t>2100003518-PA</t>
  </si>
  <si>
    <t>1021043838</t>
  </si>
  <si>
    <t>spese postali dicembre 2020</t>
  </si>
  <si>
    <t>4/21</t>
  </si>
  <si>
    <t>IMPEGNO DI SPESA PER MANUTENZIONE MEZZO COMUNALE SCUOLABUS MERCEDES SPRINTER TARGATO EB898WE</t>
  </si>
  <si>
    <t>ZF630D5138</t>
  </si>
  <si>
    <t>RE.VE.DI. SERVICE SRL</t>
  </si>
  <si>
    <t>05640170014</t>
  </si>
  <si>
    <t>09/03/2021</t>
  </si>
  <si>
    <t>11/PA</t>
  </si>
  <si>
    <t>pulizia uffici comunali febbraio 2021</t>
  </si>
  <si>
    <t>21/03/2021</t>
  </si>
  <si>
    <t>22/03/2021</t>
  </si>
  <si>
    <t>VKE-2021-5</t>
  </si>
  <si>
    <t>Vendita</t>
  </si>
  <si>
    <t>Z3A2F2BF0A</t>
  </si>
  <si>
    <t>AGENZIA PER L'ENERGIA ALTO ADIGE - CasaClima</t>
  </si>
  <si>
    <t>02818150217</t>
  </si>
  <si>
    <t>SMALTIMENTO RIFIUTI GENNAIO 2021 NOTA N. SPI21VE-00107 del 22/02/2021</t>
  </si>
  <si>
    <t>06/04/2021</t>
  </si>
  <si>
    <t>ARRETRATI DOTT.SSA FILLIOL LAURA RICHIESTA PROT 474 DEL 26.02.2021</t>
  </si>
  <si>
    <t>COMUNE DI SAN GERMANO CHISONE</t>
  </si>
  <si>
    <t>01303920019</t>
  </si>
  <si>
    <t>56</t>
  </si>
  <si>
    <t>COMPENSO REVISORE ANNO 2020.</t>
  </si>
  <si>
    <t>Z7930FE0CC</t>
  </si>
  <si>
    <t>Dallera Anna Luisa</t>
  </si>
  <si>
    <t>01677840066</t>
  </si>
  <si>
    <t>DLLNLS69D68L304K</t>
  </si>
  <si>
    <t>08/04/2021</t>
  </si>
  <si>
    <t>SMALTIMENTO RIFIUTI FEBBRAIO 2021 NOTA N. SPI21VE-00155 del 15/03/2021</t>
  </si>
  <si>
    <t>20/04/2021</t>
  </si>
  <si>
    <t>2021/1036/2</t>
  </si>
  <si>
    <t>16/03/2021</t>
  </si>
  <si>
    <t>Determina Responsabile Servizio Amministrativo e Finanziario n. 79 del 12/08/2020</t>
  </si>
  <si>
    <t>Z4A2DF8B5C</t>
  </si>
  <si>
    <t>16/04/2021</t>
  </si>
  <si>
    <t>2021/1077/2</t>
  </si>
  <si>
    <t>Determina n. 175 del 22/11/2020 - Impegno n. 218</t>
  </si>
  <si>
    <t>Z1D2F57C1A</t>
  </si>
  <si>
    <t>18/03/2021</t>
  </si>
  <si>
    <t>17/04/2021</t>
  </si>
  <si>
    <t>22</t>
  </si>
  <si>
    <t>012140011658</t>
  </si>
  <si>
    <t>15/03/2021</t>
  </si>
  <si>
    <t>012140011659</t>
  </si>
  <si>
    <t>012140011660</t>
  </si>
  <si>
    <t>012140011661</t>
  </si>
  <si>
    <t>23/03/2021</t>
  </si>
  <si>
    <t>0000070</t>
  </si>
  <si>
    <t>SISTEMA INFORMATIVO TERRITORIALE GIS/WEB CANONE DI MANUTENZIONE, ASSISTENZA, HOSTING E AGGIORNAMENTO DELLA PIATTAFORMA CARTOGRAFICA CATASTALE - ANNO 2021</t>
  </si>
  <si>
    <t>ZD02687F4A</t>
  </si>
  <si>
    <t>OIKOS ENGINEERING SRL</t>
  </si>
  <si>
    <t>02762210041</t>
  </si>
  <si>
    <t>22/04/2021</t>
  </si>
  <si>
    <t>TOTALI FATTURE:</t>
  </si>
  <si>
    <t>IND. TEMPESTIVITA' FATTURE:</t>
  </si>
  <si>
    <t>Tempestività dei Pagamenti - Elenco Mandati senza Fatture - Periodo 01/01/2021 - 31/03/2021</t>
  </si>
  <si>
    <t>FERRETTI ANDREA</t>
  </si>
  <si>
    <t>INDENNITA' SINDACO</t>
  </si>
  <si>
    <t>REGIONE PIEMONTE-TESORERIA</t>
  </si>
  <si>
    <t>IRAP AMMINISTRATORI MESE DI (versato con modello F24 EP on-line)</t>
  </si>
  <si>
    <t>IRAP SEGRETERIA E CONVENZIONI MESE DI - MESE DI GENNAIO (versato con modello F24 EP on-line)</t>
  </si>
  <si>
    <t>IRAP SERVIZI TECNICI MESE DI - MESE DI GENNAIO (versato con modello F24 EP on-line)</t>
  </si>
  <si>
    <t>SERVIZIO TESORERIA 2021</t>
  </si>
  <si>
    <t>COMMISSIONI INCASSO SPESE TASSA DI CIRCOLAZIONE</t>
  </si>
  <si>
    <t>IRAP SEGRETERIA E CONVENZIONI MESE DI - MESE DI FEBBRAIO (versato con modello F24 EP on-line)</t>
  </si>
  <si>
    <t>IRAP SERVIZI TECNICI MESE DI - MESE DI FEBBRAIO (versato con modello F24 EP on-line)</t>
  </si>
  <si>
    <t>IRAP SEGRETERIA E CONVENZIONI MESE DI - MESE DI MARZO (versato con modello F24 EP on-line)</t>
  </si>
  <si>
    <t>IRAP (versato con modello F24 EP on-line)</t>
  </si>
  <si>
    <t>IRAP [Ex.Imp. 2019/12] (Somma Impegnate nell'Esercizio 2019 da riscrivere nell'Esercizio 2020) (versato con modello F24 EP on-line)</t>
  </si>
  <si>
    <t>IRAP SERVIZI TECNICI MESE DI - MESE DI MARZO (versato con modello F24 EP on-line)</t>
  </si>
  <si>
    <t>IVA SPLIT SU FATTURE EMESSE SMAT - RIMBORSO MUTUI ANNO 2020</t>
  </si>
  <si>
    <t>G.A.L ESCRTON E VALLI VALDESI</t>
  </si>
  <si>
    <t>Pagamento Fatt. n. 1 del 30/03/2021 - IMPEGNO  DI SPESA PER COFINANZIAMENTO PSR 2014-2020 CLLD LEADER ANNO 2021 (euro 0,90 per abitante).</t>
  </si>
  <si>
    <t>TOTALI MANDATI:</t>
  </si>
  <si>
    <t>IND. TEMPESTIVITA' MANDATI:</t>
  </si>
  <si>
    <t>TOTALI FINALI</t>
  </si>
  <si>
    <t>IND. TEMPESTIVITA' FINALE:</t>
  </si>
</sst>
</file>

<file path=xl/styles.xml><?xml version="1.0" encoding="utf-8"?>
<styleSheet xmlns="http://schemas.openxmlformats.org/spreadsheetml/2006/main">
  <numFmts count="4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[$-410]dddd\ d\ mmmm\ yyyy"/>
    <numFmt numFmtId="199" formatCode="_-[$€-2]\ * #,##0.00_-;\-[$€-2]\ * #,##0.00_-;_-[$€-2]\ * &quot;-&quot;??_-"/>
  </numFmts>
  <fonts count="39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8"/>
      <color indexed="8"/>
      <name val="Calibri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8"/>
      <color indexed="8"/>
      <name val="Calibri"/>
      <family val="2"/>
    </font>
    <font>
      <i/>
      <sz val="9"/>
      <color indexed="8"/>
      <name val="Calibri"/>
      <family val="2"/>
    </font>
    <font>
      <b/>
      <i/>
      <sz val="9"/>
      <color indexed="8"/>
      <name val="Calibri"/>
      <family val="2"/>
    </font>
    <font>
      <b/>
      <sz val="11"/>
      <name val="Arial"/>
      <family val="2"/>
    </font>
    <font>
      <sz val="8"/>
      <name val="Times New Roman"/>
      <family val="1"/>
    </font>
    <font>
      <i/>
      <sz val="8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</font>
    <font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199" fontId="0" fillId="0" borderId="0" applyFont="0" applyFill="0" applyBorder="0" applyAlignment="0" applyProtection="0"/>
    <xf numFmtId="0" fontId="7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2" fillId="0" borderId="0">
      <alignment/>
      <protection/>
    </xf>
    <xf numFmtId="0" fontId="3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0" borderId="0">
      <alignment/>
      <protection/>
    </xf>
    <xf numFmtId="0" fontId="9" fillId="0" borderId="0">
      <alignment/>
      <protection/>
    </xf>
    <xf numFmtId="0" fontId="0" fillId="23" borderId="4" applyNumberFormat="0" applyFont="0" applyAlignment="0" applyProtection="0"/>
    <xf numFmtId="0" fontId="10" fillId="16" borderId="5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6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328">
    <xf numFmtId="0" fontId="0" fillId="0" borderId="0" xfId="0" applyAlignment="1">
      <alignment/>
    </xf>
    <xf numFmtId="4" fontId="0" fillId="0" borderId="0" xfId="0" applyNumberFormat="1" applyAlignment="1">
      <alignment horizontal="right"/>
    </xf>
    <xf numFmtId="4" fontId="1" fillId="0" borderId="0" xfId="0" applyNumberFormat="1" applyFont="1" applyAlignment="1">
      <alignment horizontal="right"/>
    </xf>
    <xf numFmtId="49" fontId="0" fillId="0" borderId="0" xfId="0" applyNumberFormat="1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left"/>
    </xf>
    <xf numFmtId="49" fontId="1" fillId="0" borderId="0" xfId="0" applyNumberFormat="1" applyFont="1" applyAlignment="1">
      <alignment horizontal="right"/>
    </xf>
    <xf numFmtId="0" fontId="0" fillId="0" borderId="0" xfId="0" applyAlignment="1" applyProtection="1">
      <alignment horizontal="center"/>
      <protection locked="0"/>
    </xf>
    <xf numFmtId="49" fontId="1" fillId="22" borderId="10" xfId="0" applyNumberFormat="1" applyFont="1" applyFill="1" applyBorder="1" applyAlignment="1">
      <alignment horizontal="center" wrapText="1" shrinkToFit="1"/>
    </xf>
    <xf numFmtId="49" fontId="1" fillId="22" borderId="10" xfId="0" applyNumberFormat="1" applyFont="1" applyFill="1" applyBorder="1" applyAlignment="1">
      <alignment horizontal="left"/>
    </xf>
    <xf numFmtId="49" fontId="1" fillId="22" borderId="10" xfId="0" applyNumberFormat="1" applyFont="1" applyFill="1" applyBorder="1" applyAlignment="1">
      <alignment horizontal="left" wrapText="1" shrinkToFit="1"/>
    </xf>
    <xf numFmtId="0" fontId="1" fillId="22" borderId="10" xfId="0" applyFont="1" applyFill="1" applyBorder="1" applyAlignment="1">
      <alignment/>
    </xf>
    <xf numFmtId="0" fontId="1" fillId="22" borderId="10" xfId="0" applyNumberFormat="1" applyFont="1" applyFill="1" applyBorder="1" applyAlignment="1">
      <alignment horizontal="right" wrapText="1" shrinkToFit="1"/>
    </xf>
    <xf numFmtId="0" fontId="1" fillId="22" borderId="10" xfId="0" applyFon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 locked="0"/>
    </xf>
    <xf numFmtId="0" fontId="17" fillId="0" borderId="0" xfId="48" applyNumberFormat="1" applyFont="1" applyBorder="1" applyAlignment="1">
      <alignment horizontal="center" vertical="center"/>
      <protection/>
    </xf>
    <xf numFmtId="0" fontId="20" fillId="0" borderId="11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center" vertical="center"/>
      <protection/>
    </xf>
    <xf numFmtId="49" fontId="20" fillId="0" borderId="0" xfId="48" applyNumberFormat="1" applyFont="1" applyFill="1" applyBorder="1" applyAlignment="1">
      <alignment horizontal="center" vertical="center"/>
      <protection/>
    </xf>
    <xf numFmtId="0" fontId="20" fillId="0" borderId="0" xfId="48" applyNumberFormat="1" applyFont="1" applyFill="1" applyBorder="1" applyAlignment="1">
      <alignment horizontal="left" vertical="center"/>
      <protection/>
    </xf>
    <xf numFmtId="4" fontId="20" fillId="0" borderId="0" xfId="48" applyNumberFormat="1" applyFont="1" applyFill="1" applyBorder="1" applyAlignment="1">
      <alignment horizontal="right" vertical="center"/>
      <protection/>
    </xf>
    <xf numFmtId="49" fontId="20" fillId="0" borderId="0" xfId="48" applyNumberFormat="1" applyFont="1" applyFill="1" applyBorder="1" applyAlignment="1" applyProtection="1">
      <alignment horizontal="center" vertical="center"/>
      <protection/>
    </xf>
    <xf numFmtId="3" fontId="20" fillId="0" borderId="0" xfId="48" applyNumberFormat="1" applyFont="1" applyFill="1" applyBorder="1" applyAlignment="1">
      <alignment horizontal="right" vertical="center"/>
      <protection/>
    </xf>
    <xf numFmtId="3" fontId="20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center" vertical="center"/>
      <protection/>
    </xf>
    <xf numFmtId="3" fontId="17" fillId="0" borderId="0" xfId="48" applyNumberFormat="1" applyFont="1" applyFill="1" applyBorder="1" applyAlignment="1">
      <alignment horizontal="right" vertical="center"/>
      <protection/>
    </xf>
    <xf numFmtId="0" fontId="17" fillId="0" borderId="0" xfId="48" applyNumberFormat="1" applyFont="1" applyFill="1" applyBorder="1" applyAlignment="1">
      <alignment horizontal="center" vertical="center"/>
      <protection/>
    </xf>
    <xf numFmtId="0" fontId="17" fillId="0" borderId="12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center" vertical="center"/>
      <protection/>
    </xf>
    <xf numFmtId="49" fontId="17" fillId="0" borderId="13" xfId="48" applyNumberFormat="1" applyFont="1" applyBorder="1" applyAlignment="1">
      <alignment horizontal="center" vertical="center"/>
      <protection/>
    </xf>
    <xf numFmtId="0" fontId="17" fillId="0" borderId="13" xfId="48" applyNumberFormat="1" applyFont="1" applyBorder="1" applyAlignment="1">
      <alignment horizontal="left" vertical="center"/>
      <protection/>
    </xf>
    <xf numFmtId="4" fontId="17" fillId="0" borderId="13" xfId="48" applyNumberFormat="1" applyFont="1" applyBorder="1" applyAlignment="1">
      <alignment horizontal="right" vertical="center"/>
      <protection/>
    </xf>
    <xf numFmtId="3" fontId="2" fillId="0" borderId="14" xfId="48" applyNumberFormat="1" applyFont="1" applyBorder="1" applyAlignment="1" applyProtection="1">
      <alignment horizontal="right" vertical="center"/>
      <protection locked="0"/>
    </xf>
    <xf numFmtId="0" fontId="2" fillId="0" borderId="0" xfId="48" applyNumberFormat="1" applyBorder="1" applyAlignment="1">
      <alignment horizontal="center" vertical="center"/>
      <protection/>
    </xf>
    <xf numFmtId="49" fontId="2" fillId="0" borderId="0" xfId="48" applyNumberFormat="1" applyBorder="1" applyAlignment="1">
      <alignment horizontal="center" vertical="center"/>
      <protection/>
    </xf>
    <xf numFmtId="0" fontId="2" fillId="0" borderId="0" xfId="48" applyNumberFormat="1" applyBorder="1" applyAlignment="1">
      <alignment horizontal="left" vertical="center"/>
      <protection/>
    </xf>
    <xf numFmtId="4" fontId="2" fillId="0" borderId="0" xfId="48" applyNumberFormat="1" applyBorder="1" applyAlignment="1">
      <alignment horizontal="right" vertical="center"/>
      <protection/>
    </xf>
    <xf numFmtId="49" fontId="2" fillId="0" borderId="0" xfId="48" applyNumberFormat="1" applyBorder="1" applyAlignment="1" applyProtection="1">
      <alignment horizontal="center" vertical="center"/>
      <protection locked="0"/>
    </xf>
    <xf numFmtId="3" fontId="2" fillId="0" borderId="0" xfId="48" applyNumberFormat="1" applyBorder="1" applyAlignment="1">
      <alignment horizontal="right" vertical="center"/>
      <protection/>
    </xf>
    <xf numFmtId="3" fontId="2" fillId="0" borderId="0" xfId="48" applyNumberFormat="1" applyBorder="1" applyAlignment="1">
      <alignment horizontal="center" vertical="center"/>
      <protection/>
    </xf>
    <xf numFmtId="3" fontId="2" fillId="0" borderId="0" xfId="48" applyNumberFormat="1" applyFill="1" applyBorder="1" applyAlignment="1">
      <alignment horizontal="center" vertical="center"/>
      <protection/>
    </xf>
    <xf numFmtId="0" fontId="2" fillId="0" borderId="0" xfId="48" applyNumberFormat="1" applyFill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center" vertical="center"/>
      <protection/>
    </xf>
    <xf numFmtId="49" fontId="21" fillId="0" borderId="0" xfId="48" applyNumberFormat="1" applyFont="1" applyBorder="1" applyAlignment="1">
      <alignment horizontal="center" vertical="center"/>
      <protection/>
    </xf>
    <xf numFmtId="0" fontId="21" fillId="0" borderId="0" xfId="48" applyNumberFormat="1" applyFont="1" applyBorder="1" applyAlignment="1">
      <alignment horizontal="left" vertical="center"/>
      <protection/>
    </xf>
    <xf numFmtId="4" fontId="21" fillId="0" borderId="0" xfId="48" applyNumberFormat="1" applyFont="1" applyBorder="1" applyAlignment="1">
      <alignment horizontal="right" vertical="center"/>
      <protection/>
    </xf>
    <xf numFmtId="0" fontId="21" fillId="0" borderId="0" xfId="53" applyNumberFormat="1" applyFont="1" applyFill="1" applyBorder="1" applyAlignment="1">
      <alignment horizontal="center" vertical="center" wrapText="1"/>
      <protection/>
    </xf>
    <xf numFmtId="49" fontId="21" fillId="0" borderId="0" xfId="48" applyNumberFormat="1" applyFont="1" applyBorder="1" applyAlignment="1" applyProtection="1">
      <alignment horizontal="center" vertical="center"/>
      <protection locked="0"/>
    </xf>
    <xf numFmtId="3" fontId="21" fillId="0" borderId="0" xfId="48" applyNumberFormat="1" applyFont="1" applyBorder="1" applyAlignment="1">
      <alignment horizontal="right" vertical="center"/>
      <protection/>
    </xf>
    <xf numFmtId="3" fontId="21" fillId="0" borderId="0" xfId="48" applyNumberFormat="1" applyFont="1" applyFill="1" applyBorder="1" applyAlignment="1">
      <alignment horizontal="center" vertical="center"/>
      <protection/>
    </xf>
    <xf numFmtId="3" fontId="21" fillId="0" borderId="0" xfId="48" applyNumberFormat="1" applyFont="1" applyBorder="1" applyAlignment="1">
      <alignment horizontal="center" vertical="center"/>
      <protection/>
    </xf>
    <xf numFmtId="0" fontId="21" fillId="24" borderId="14" xfId="53" applyNumberFormat="1" applyFont="1" applyFill="1" applyBorder="1" applyAlignment="1">
      <alignment horizontal="center" vertical="center"/>
      <protection/>
    </xf>
    <xf numFmtId="49" fontId="21" fillId="25" borderId="15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>
      <alignment horizontal="center" vertical="center"/>
      <protection/>
    </xf>
    <xf numFmtId="4" fontId="21" fillId="24" borderId="14" xfId="53" applyNumberFormat="1" applyFont="1" applyFill="1" applyBorder="1" applyAlignment="1">
      <alignment horizontal="center" vertical="center"/>
      <protection/>
    </xf>
    <xf numFmtId="49" fontId="21" fillId="22" borderId="14" xfId="48" applyNumberFormat="1" applyFont="1" applyFill="1" applyBorder="1" applyAlignment="1" applyProtection="1">
      <alignment horizontal="center" vertical="center"/>
      <protection/>
    </xf>
    <xf numFmtId="3" fontId="21" fillId="6" borderId="14" xfId="48" applyNumberFormat="1" applyFont="1" applyFill="1" applyBorder="1" applyAlignment="1">
      <alignment horizontal="center" vertical="center"/>
      <protection/>
    </xf>
    <xf numFmtId="49" fontId="21" fillId="0" borderId="0" xfId="53" applyNumberFormat="1" applyFont="1" applyFill="1" applyBorder="1" applyAlignment="1">
      <alignment horizontal="center" vertical="center" wrapText="1"/>
      <protection/>
    </xf>
    <xf numFmtId="0" fontId="17" fillId="0" borderId="14" xfId="48" applyNumberFormat="1" applyFont="1" applyBorder="1" applyAlignment="1">
      <alignment horizontal="center" vertical="center"/>
      <protection/>
    </xf>
    <xf numFmtId="3" fontId="21" fillId="0" borderId="0" xfId="48" applyNumberFormat="1" applyFont="1" applyBorder="1" applyAlignment="1" applyProtection="1">
      <alignment horizontal="center" vertical="center"/>
      <protection locked="0"/>
    </xf>
    <xf numFmtId="49" fontId="21" fillId="0" borderId="0" xfId="48" applyNumberFormat="1" applyFont="1" applyBorder="1" applyAlignment="1">
      <alignment horizontal="left" vertical="center"/>
      <protection/>
    </xf>
    <xf numFmtId="0" fontId="1" fillId="22" borderId="10" xfId="0" applyFont="1" applyFill="1" applyBorder="1" applyAlignment="1">
      <alignment wrapText="1" shrinkToFit="1"/>
    </xf>
    <xf numFmtId="0" fontId="0" fillId="0" borderId="0" xfId="0" applyAlignment="1">
      <alignment horizontal="center" vertical="center"/>
    </xf>
    <xf numFmtId="49" fontId="26" fillId="22" borderId="14" xfId="48" applyNumberFormat="1" applyFont="1" applyFill="1" applyBorder="1" applyAlignment="1" applyProtection="1">
      <alignment horizontal="center" vertical="center" wrapText="1" shrinkToFit="1"/>
      <protection/>
    </xf>
    <xf numFmtId="49" fontId="27" fillId="22" borderId="10" xfId="0" applyNumberFormat="1" applyFont="1" applyFill="1" applyBorder="1" applyAlignment="1">
      <alignment horizontal="center" vertical="center" wrapText="1" shrinkToFit="1"/>
    </xf>
    <xf numFmtId="49" fontId="22" fillId="0" borderId="16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17" xfId="0" applyFill="1" applyBorder="1" applyAlignment="1">
      <alignment/>
    </xf>
    <xf numFmtId="49" fontId="27" fillId="22" borderId="10" xfId="0" applyNumberFormat="1" applyFont="1" applyFill="1" applyBorder="1" applyAlignment="1">
      <alignment horizontal="center" vertical="center"/>
    </xf>
    <xf numFmtId="0" fontId="27" fillId="22" borderId="10" xfId="0" applyFont="1" applyFill="1" applyBorder="1" applyAlignment="1">
      <alignment horizontal="center" vertical="center" wrapText="1" shrinkToFit="1"/>
    </xf>
    <xf numFmtId="0" fontId="27" fillId="22" borderId="10" xfId="0" applyFont="1" applyFill="1" applyBorder="1" applyAlignment="1">
      <alignment horizontal="center" vertical="center"/>
    </xf>
    <xf numFmtId="0" fontId="27" fillId="22" borderId="10" xfId="0" applyNumberFormat="1" applyFont="1" applyFill="1" applyBorder="1" applyAlignment="1">
      <alignment horizontal="center" vertical="center" wrapText="1" shrinkToFit="1"/>
    </xf>
    <xf numFmtId="49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9" fillId="22" borderId="10" xfId="48" applyNumberFormat="1" applyFont="1" applyFill="1" applyBorder="1" applyAlignment="1" applyProtection="1">
      <alignment horizontal="center" vertical="center"/>
      <protection/>
    </xf>
    <xf numFmtId="3" fontId="29" fillId="6" borderId="10" xfId="48" applyNumberFormat="1" applyFont="1" applyFill="1" applyBorder="1" applyAlignment="1">
      <alignment horizontal="center" vertical="center" wrapText="1" shrinkToFit="1"/>
      <protection/>
    </xf>
    <xf numFmtId="49" fontId="28" fillId="0" borderId="0" xfId="0" applyNumberFormat="1" applyFont="1" applyAlignment="1">
      <alignment horizontal="center"/>
    </xf>
    <xf numFmtId="49" fontId="28" fillId="0" borderId="0" xfId="0" applyNumberFormat="1" applyFont="1" applyAlignment="1">
      <alignment/>
    </xf>
    <xf numFmtId="49" fontId="28" fillId="0" borderId="0" xfId="0" applyNumberFormat="1" applyFont="1" applyAlignment="1">
      <alignment horizontal="left"/>
    </xf>
    <xf numFmtId="0" fontId="28" fillId="0" borderId="0" xfId="0" applyFont="1" applyAlignment="1">
      <alignment/>
    </xf>
    <xf numFmtId="4" fontId="28" fillId="0" borderId="0" xfId="0" applyNumberFormat="1" applyFont="1" applyAlignment="1">
      <alignment horizontal="right"/>
    </xf>
    <xf numFmtId="3" fontId="28" fillId="0" borderId="0" xfId="0" applyNumberFormat="1" applyFont="1" applyAlignment="1">
      <alignment/>
    </xf>
    <xf numFmtId="0" fontId="28" fillId="0" borderId="0" xfId="0" applyFont="1" applyAlignment="1" applyProtection="1">
      <alignment/>
      <protection locked="0"/>
    </xf>
    <xf numFmtId="49" fontId="28" fillId="0" borderId="0" xfId="0" applyNumberFormat="1" applyFont="1" applyAlignment="1" applyProtection="1">
      <alignment/>
      <protection locked="0"/>
    </xf>
    <xf numFmtId="3" fontId="28" fillId="0" borderId="0" xfId="0" applyNumberFormat="1" applyFont="1" applyAlignment="1" applyProtection="1">
      <alignment/>
      <protection locked="0"/>
    </xf>
    <xf numFmtId="3" fontId="2" fillId="0" borderId="18" xfId="48" applyNumberFormat="1" applyFont="1" applyBorder="1" applyAlignment="1" applyProtection="1">
      <alignment horizontal="right" vertical="center"/>
      <protection locked="0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28" fillId="0" borderId="0" xfId="0" applyFont="1" applyAlignment="1" applyProtection="1">
      <alignment horizontal="center"/>
      <protection locked="0"/>
    </xf>
    <xf numFmtId="49" fontId="28" fillId="0" borderId="0" xfId="0" applyNumberFormat="1" applyFont="1" applyAlignment="1" applyProtection="1">
      <alignment horizontal="center"/>
      <protection locked="0"/>
    </xf>
    <xf numFmtId="3" fontId="28" fillId="0" borderId="0" xfId="0" applyNumberFormat="1" applyFont="1" applyAlignment="1">
      <alignment horizontal="center"/>
    </xf>
    <xf numFmtId="0" fontId="17" fillId="0" borderId="0" xfId="48" applyNumberFormat="1" applyFont="1" applyBorder="1" applyAlignment="1" applyProtection="1">
      <alignment horizontal="center" vertical="center"/>
      <protection/>
    </xf>
    <xf numFmtId="0" fontId="20" fillId="0" borderId="11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center" vertical="center"/>
      <protection/>
    </xf>
    <xf numFmtId="0" fontId="20" fillId="0" borderId="0" xfId="48" applyNumberFormat="1" applyFont="1" applyFill="1" applyBorder="1" applyAlignment="1" applyProtection="1">
      <alignment horizontal="left" vertical="center"/>
      <protection/>
    </xf>
    <xf numFmtId="4" fontId="20" fillId="0" borderId="0" xfId="48" applyNumberFormat="1" applyFont="1" applyFill="1" applyBorder="1" applyAlignment="1" applyProtection="1">
      <alignment horizontal="right" vertical="center"/>
      <protection/>
    </xf>
    <xf numFmtId="3" fontId="20" fillId="0" borderId="0" xfId="48" applyNumberFormat="1" applyFont="1" applyFill="1" applyBorder="1" applyAlignment="1" applyProtection="1">
      <alignment horizontal="center" vertical="center"/>
      <protection/>
    </xf>
    <xf numFmtId="3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0" xfId="48" applyNumberFormat="1" applyFont="1" applyFill="1" applyBorder="1" applyAlignment="1" applyProtection="1">
      <alignment horizontal="center" vertical="center"/>
      <protection/>
    </xf>
    <xf numFmtId="0" fontId="17" fillId="0" borderId="12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center" vertical="center"/>
      <protection/>
    </xf>
    <xf numFmtId="49" fontId="17" fillId="0" borderId="13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Border="1" applyAlignment="1" applyProtection="1">
      <alignment horizontal="left" vertical="center"/>
      <protection/>
    </xf>
    <xf numFmtId="4" fontId="17" fillId="0" borderId="13" xfId="48" applyNumberFormat="1" applyFont="1" applyBorder="1" applyAlignment="1" applyProtection="1">
      <alignment horizontal="right" vertical="center"/>
      <protection/>
    </xf>
    <xf numFmtId="0" fontId="17" fillId="0" borderId="14" xfId="48" applyNumberFormat="1" applyFont="1" applyBorder="1" applyAlignment="1" applyProtection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/>
      <protection/>
    </xf>
    <xf numFmtId="49" fontId="21" fillId="24" borderId="14" xfId="53" applyNumberFormat="1" applyFont="1" applyFill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center" vertical="center"/>
      <protection/>
    </xf>
    <xf numFmtId="0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center" vertical="center"/>
      <protection/>
    </xf>
    <xf numFmtId="49" fontId="21" fillId="0" borderId="0" xfId="48" applyNumberFormat="1" applyFont="1" applyBorder="1" applyAlignment="1" applyProtection="1">
      <alignment horizontal="left" vertical="center"/>
      <protection/>
    </xf>
    <xf numFmtId="0" fontId="21" fillId="0" borderId="0" xfId="48" applyNumberFormat="1" applyFont="1" applyBorder="1" applyAlignment="1" applyProtection="1">
      <alignment horizontal="left" vertical="center"/>
      <protection/>
    </xf>
    <xf numFmtId="4" fontId="21" fillId="0" borderId="0" xfId="48" applyNumberFormat="1" applyFont="1" applyBorder="1" applyAlignment="1" applyProtection="1">
      <alignment horizontal="right" vertical="center"/>
      <protection/>
    </xf>
    <xf numFmtId="0" fontId="21" fillId="0" borderId="0" xfId="53" applyNumberFormat="1" applyFont="1" applyFill="1" applyBorder="1" applyAlignment="1" applyProtection="1">
      <alignment horizontal="center" vertical="center" wrapText="1"/>
      <protection/>
    </xf>
    <xf numFmtId="49" fontId="21" fillId="0" borderId="0" xfId="53" applyNumberFormat="1" applyFont="1" applyFill="1" applyBorder="1" applyAlignment="1" applyProtection="1">
      <alignment horizontal="center" vertical="center" wrapText="1"/>
      <protection/>
    </xf>
    <xf numFmtId="3" fontId="21" fillId="0" borderId="0" xfId="48" applyNumberFormat="1" applyFont="1" applyBorder="1" applyAlignment="1" applyProtection="1">
      <alignment horizontal="center" vertical="center"/>
      <protection/>
    </xf>
    <xf numFmtId="4" fontId="21" fillId="0" borderId="19" xfId="48" applyNumberFormat="1" applyFont="1" applyBorder="1" applyAlignment="1" applyProtection="1">
      <alignment horizontal="right" vertical="center"/>
      <protection/>
    </xf>
    <xf numFmtId="3" fontId="2" fillId="0" borderId="0" xfId="48" applyNumberFormat="1" applyBorder="1" applyAlignment="1" applyProtection="1">
      <alignment horizontal="center" vertical="center"/>
      <protection/>
    </xf>
    <xf numFmtId="4" fontId="2" fillId="0" borderId="0" xfId="48" applyNumberFormat="1" applyBorder="1" applyAlignment="1" applyProtection="1">
      <alignment horizontal="center" vertical="center"/>
      <protection/>
    </xf>
    <xf numFmtId="49" fontId="2" fillId="0" borderId="0" xfId="48" applyNumberFormat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>
      <alignment horizontal="left" vertical="center"/>
      <protection/>
    </xf>
    <xf numFmtId="4" fontId="2" fillId="0" borderId="0" xfId="48" applyNumberFormat="1" applyBorder="1" applyAlignment="1" applyProtection="1">
      <alignment horizontal="right" vertical="center"/>
      <protection/>
    </xf>
    <xf numFmtId="4" fontId="0" fillId="0" borderId="0" xfId="0" applyNumberFormat="1" applyFill="1" applyAlignment="1">
      <alignment horizontal="right"/>
    </xf>
    <xf numFmtId="4" fontId="29" fillId="22" borderId="10" xfId="48" applyNumberFormat="1" applyFont="1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3" fontId="0" fillId="0" borderId="0" xfId="0" applyNumberFormat="1" applyFill="1" applyAlignment="1">
      <alignment horizontal="center"/>
    </xf>
    <xf numFmtId="3" fontId="29" fillId="22" borderId="10" xfId="48" applyNumberFormat="1" applyFont="1" applyFill="1" applyBorder="1" applyAlignment="1" applyProtection="1">
      <alignment horizontal="center" vertical="center" wrapText="1" shrinkToFit="1"/>
      <protection/>
    </xf>
    <xf numFmtId="49" fontId="21" fillId="22" borderId="15" xfId="48" applyNumberFormat="1" applyFont="1" applyFill="1" applyBorder="1" applyAlignment="1" applyProtection="1">
      <alignment horizontal="center" vertical="center" wrapText="1"/>
      <protection/>
    </xf>
    <xf numFmtId="49" fontId="21" fillId="22" borderId="12" xfId="48" applyNumberFormat="1" applyFont="1" applyFill="1" applyBorder="1" applyAlignment="1" applyProtection="1">
      <alignment horizontal="center" vertical="center" wrapText="1"/>
      <protection/>
    </xf>
    <xf numFmtId="3" fontId="21" fillId="22" borderId="15" xfId="48" applyNumberFormat="1" applyFont="1" applyFill="1" applyBorder="1" applyAlignment="1" applyProtection="1">
      <alignment horizontal="center" vertical="center" wrapText="1"/>
      <protection/>
    </xf>
    <xf numFmtId="4" fontId="17" fillId="0" borderId="0" xfId="48" applyNumberFormat="1" applyFont="1" applyFill="1" applyBorder="1" applyAlignment="1" applyProtection="1">
      <alignment horizontal="right" vertical="center"/>
      <protection/>
    </xf>
    <xf numFmtId="4" fontId="21" fillId="6" borderId="15" xfId="48" applyNumberFormat="1" applyFont="1" applyFill="1" applyBorder="1" applyAlignment="1" applyProtection="1">
      <alignment horizontal="center" vertical="center" wrapText="1"/>
      <protection/>
    </xf>
    <xf numFmtId="4" fontId="0" fillId="0" borderId="17" xfId="0" applyNumberFormat="1" applyFill="1" applyBorder="1" applyAlignment="1">
      <alignment/>
    </xf>
    <xf numFmtId="4" fontId="29" fillId="6" borderId="10" xfId="48" applyNumberFormat="1" applyFont="1" applyFill="1" applyBorder="1" applyAlignment="1">
      <alignment horizontal="center" vertical="center" wrapText="1" shrinkToFit="1"/>
      <protection/>
    </xf>
    <xf numFmtId="4" fontId="28" fillId="0" borderId="0" xfId="0" applyNumberFormat="1" applyFont="1" applyAlignment="1">
      <alignment/>
    </xf>
    <xf numFmtId="4" fontId="0" fillId="0" borderId="0" xfId="0" applyNumberFormat="1" applyAlignment="1">
      <alignment horizontal="center"/>
    </xf>
    <xf numFmtId="4" fontId="0" fillId="0" borderId="0" xfId="0" applyNumberFormat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4" fontId="20" fillId="0" borderId="0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Border="1" applyAlignment="1" applyProtection="1">
      <alignment horizontal="center" vertical="center"/>
      <protection/>
    </xf>
    <xf numFmtId="4" fontId="21" fillId="24" borderId="14" xfId="53" applyNumberFormat="1" applyFont="1" applyFill="1" applyBorder="1" applyAlignment="1" applyProtection="1">
      <alignment horizontal="center" vertical="center" wrapText="1"/>
      <protection/>
    </xf>
    <xf numFmtId="4" fontId="26" fillId="24" borderId="14" xfId="53" applyNumberFormat="1" applyFont="1" applyFill="1" applyBorder="1" applyAlignment="1" applyProtection="1">
      <alignment horizontal="center" vertical="center" wrapText="1"/>
      <protection/>
    </xf>
    <xf numFmtId="4" fontId="21" fillId="0" borderId="0" xfId="48" applyNumberFormat="1" applyFont="1" applyBorder="1" applyAlignment="1" applyProtection="1">
      <alignment horizontal="center" vertical="center"/>
      <protection/>
    </xf>
    <xf numFmtId="49" fontId="21" fillId="26" borderId="15" xfId="53" applyNumberFormat="1" applyFont="1" applyFill="1" applyBorder="1" applyAlignment="1" applyProtection="1">
      <alignment horizontal="center" vertical="center"/>
      <protection/>
    </xf>
    <xf numFmtId="49" fontId="21" fillId="27" borderId="15" xfId="48" applyNumberFormat="1" applyFont="1" applyFill="1" applyBorder="1" applyAlignment="1" applyProtection="1">
      <alignment horizontal="center" vertical="center" wrapText="1"/>
      <protection/>
    </xf>
    <xf numFmtId="14" fontId="2" fillId="0" borderId="21" xfId="48" applyNumberFormat="1" applyFont="1" applyBorder="1" applyAlignment="1" applyProtection="1">
      <alignment horizontal="center" vertical="center"/>
      <protection/>
    </xf>
    <xf numFmtId="0" fontId="0" fillId="0" borderId="13" xfId="0" applyBorder="1" applyAlignment="1">
      <alignment/>
    </xf>
    <xf numFmtId="4" fontId="1" fillId="28" borderId="14" xfId="0" applyNumberFormat="1" applyFont="1" applyFill="1" applyBorder="1" applyAlignment="1">
      <alignment vertical="center"/>
    </xf>
    <xf numFmtId="3" fontId="1" fillId="28" borderId="14" xfId="0" applyNumberFormat="1" applyFont="1" applyFill="1" applyBorder="1" applyAlignment="1">
      <alignment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30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/>
      <protection/>
    </xf>
    <xf numFmtId="49" fontId="31" fillId="0" borderId="0" xfId="48" applyNumberFormat="1" applyFont="1" applyBorder="1" applyAlignment="1" applyProtection="1">
      <alignment horizontal="left" vertical="center"/>
      <protection/>
    </xf>
    <xf numFmtId="4" fontId="31" fillId="0" borderId="0" xfId="48" applyNumberFormat="1" applyFont="1" applyBorder="1" applyAlignment="1" applyProtection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center" indent="1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17" fillId="0" borderId="23" xfId="48" applyNumberFormat="1" applyFont="1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/>
      <protection/>
    </xf>
    <xf numFmtId="0" fontId="0" fillId="0" borderId="14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4" fontId="1" fillId="29" borderId="14" xfId="0" applyNumberFormat="1" applyFont="1" applyFill="1" applyBorder="1" applyAlignment="1" applyProtection="1">
      <alignment horizontal="right" vertical="center"/>
      <protection locked="0"/>
    </xf>
    <xf numFmtId="0" fontId="17" fillId="0" borderId="24" xfId="48" applyNumberFormat="1" applyFont="1" applyBorder="1" applyAlignment="1" applyProtection="1">
      <alignment horizontal="center" vertical="center"/>
      <protection/>
    </xf>
    <xf numFmtId="49" fontId="17" fillId="0" borderId="0" xfId="48" applyNumberFormat="1" applyFont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center" vertical="center"/>
      <protection/>
    </xf>
    <xf numFmtId="4" fontId="17" fillId="0" borderId="13" xfId="48" applyNumberFormat="1" applyFont="1" applyFill="1" applyBorder="1" applyAlignment="1" applyProtection="1">
      <alignment horizontal="right" vertical="center"/>
      <protection/>
    </xf>
    <xf numFmtId="4" fontId="17" fillId="0" borderId="13" xfId="48" applyNumberFormat="1" applyFont="1" applyFill="1" applyBorder="1" applyAlignment="1" applyProtection="1">
      <alignment horizontal="center" vertical="center"/>
      <protection/>
    </xf>
    <xf numFmtId="0" fontId="17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2" xfId="48" applyNumberFormat="1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center" vertical="center"/>
      <protection/>
    </xf>
    <xf numFmtId="4" fontId="0" fillId="0" borderId="14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20" xfId="0" applyFont="1" applyFill="1" applyBorder="1" applyAlignment="1" applyProtection="1">
      <alignment/>
      <protection/>
    </xf>
    <xf numFmtId="4" fontId="0" fillId="0" borderId="21" xfId="0" applyNumberFormat="1" applyFont="1" applyFill="1" applyBorder="1" applyAlignment="1" applyProtection="1">
      <alignment horizontal="right" vertical="center"/>
      <protection/>
    </xf>
    <xf numFmtId="0" fontId="17" fillId="0" borderId="0" xfId="48" applyNumberFormat="1" applyFont="1" applyBorder="1" applyAlignment="1" applyProtection="1">
      <alignment horizontal="left" vertical="center"/>
      <protection/>
    </xf>
    <xf numFmtId="4" fontId="17" fillId="0" borderId="0" xfId="48" applyNumberFormat="1" applyFont="1" applyBorder="1" applyAlignment="1" applyProtection="1">
      <alignment horizontal="right" vertical="center"/>
      <protection/>
    </xf>
    <xf numFmtId="0" fontId="0" fillId="0" borderId="24" xfId="0" applyFill="1" applyBorder="1" applyAlignment="1" applyProtection="1">
      <alignment/>
      <protection/>
    </xf>
    <xf numFmtId="4" fontId="0" fillId="0" borderId="0" xfId="0" applyNumberFormat="1" applyFont="1" applyFill="1" applyBorder="1" applyAlignment="1" applyProtection="1">
      <alignment vertical="center"/>
      <protection/>
    </xf>
    <xf numFmtId="0" fontId="26" fillId="0" borderId="0" xfId="48" applyNumberFormat="1" applyFont="1" applyFill="1" applyBorder="1" applyAlignment="1" applyProtection="1">
      <alignment horizontal="left" vertical="center" wrapText="1"/>
      <protection/>
    </xf>
    <xf numFmtId="4" fontId="17" fillId="0" borderId="0" xfId="48" applyNumberFormat="1" applyFont="1" applyBorder="1" applyAlignment="1" applyProtection="1">
      <alignment horizontal="center" vertical="center"/>
      <protection/>
    </xf>
    <xf numFmtId="4" fontId="33" fillId="28" borderId="14" xfId="0" applyNumberFormat="1" applyFont="1" applyFill="1" applyBorder="1" applyAlignment="1" applyProtection="1">
      <alignment horizontal="center" vertical="center"/>
      <protection/>
    </xf>
    <xf numFmtId="0" fontId="17" fillId="0" borderId="24" xfId="48" applyNumberFormat="1" applyFont="1" applyBorder="1" applyAlignment="1" applyProtection="1">
      <alignment vertical="center"/>
      <protection/>
    </xf>
    <xf numFmtId="0" fontId="17" fillId="30" borderId="14" xfId="48" applyNumberFormat="1" applyFont="1" applyFill="1" applyBorder="1" applyAlignment="1" applyProtection="1">
      <alignment horizontal="center" vertical="center"/>
      <protection/>
    </xf>
    <xf numFmtId="0" fontId="20" fillId="0" borderId="24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Border="1" applyAlignment="1" applyProtection="1" quotePrefix="1">
      <alignment horizontal="center" vertical="center"/>
      <protection/>
    </xf>
    <xf numFmtId="0" fontId="21" fillId="24" borderId="14" xfId="53" applyNumberFormat="1" applyFont="1" applyFill="1" applyBorder="1" applyAlignment="1" applyProtection="1">
      <alignment horizontal="center" vertical="center" wrapText="1"/>
      <protection/>
    </xf>
    <xf numFmtId="49" fontId="21" fillId="24" borderId="14" xfId="53" applyNumberFormat="1" applyFont="1" applyFill="1" applyBorder="1" applyAlignment="1" applyProtection="1">
      <alignment horizontal="center" vertical="center" wrapText="1"/>
      <protection/>
    </xf>
    <xf numFmtId="0" fontId="17" fillId="0" borderId="23" xfId="48" applyNumberFormat="1" applyFont="1" applyFill="1" applyBorder="1" applyAlignment="1" applyProtection="1">
      <alignment horizontal="center" vertical="center"/>
      <protection/>
    </xf>
    <xf numFmtId="4" fontId="1" fillId="0" borderId="13" xfId="0" applyNumberFormat="1" applyFont="1" applyFill="1" applyBorder="1" applyAlignment="1">
      <alignment horizontal="right" vertical="center"/>
    </xf>
    <xf numFmtId="4" fontId="0" fillId="0" borderId="13" xfId="0" applyNumberFormat="1" applyFont="1" applyFill="1" applyBorder="1" applyAlignment="1">
      <alignment horizontal="right" vertical="center"/>
    </xf>
    <xf numFmtId="0" fontId="0" fillId="0" borderId="13" xfId="0" applyFont="1" applyFill="1" applyBorder="1" applyAlignment="1">
      <alignment/>
    </xf>
    <xf numFmtId="0" fontId="2" fillId="0" borderId="13" xfId="48" applyNumberFormat="1" applyFont="1" applyFill="1" applyBorder="1" applyAlignment="1" applyProtection="1">
      <alignment horizontal="left" vertical="center"/>
      <protection/>
    </xf>
    <xf numFmtId="0" fontId="17" fillId="0" borderId="15" xfId="48" applyNumberFormat="1" applyFont="1" applyBorder="1" applyAlignment="1" applyProtection="1">
      <alignment horizontal="center" vertical="center"/>
      <protection/>
    </xf>
    <xf numFmtId="4" fontId="1" fillId="29" borderId="22" xfId="0" applyNumberFormat="1" applyFont="1" applyFill="1" applyBorder="1" applyAlignment="1">
      <alignment horizontal="right" vertical="center"/>
    </xf>
    <xf numFmtId="4" fontId="0" fillId="31" borderId="22" xfId="0" applyNumberFormat="1" applyFont="1" applyFill="1" applyBorder="1" applyAlignment="1">
      <alignment horizontal="right" vertical="center"/>
    </xf>
    <xf numFmtId="0" fontId="0" fillId="31" borderId="20" xfId="0" applyFont="1" applyFill="1" applyBorder="1" applyAlignment="1">
      <alignment/>
    </xf>
    <xf numFmtId="0" fontId="17" fillId="0" borderId="25" xfId="48" applyNumberFormat="1" applyFont="1" applyBorder="1" applyAlignment="1" applyProtection="1">
      <alignment horizontal="center" vertical="center"/>
      <protection/>
    </xf>
    <xf numFmtId="4" fontId="1" fillId="31" borderId="22" xfId="0" applyNumberFormat="1" applyFont="1" applyFill="1" applyBorder="1" applyAlignment="1">
      <alignment horizontal="right" vertical="center"/>
    </xf>
    <xf numFmtId="0" fontId="17" fillId="0" borderId="26" xfId="48" applyNumberFormat="1" applyFont="1" applyBorder="1" applyAlignment="1" applyProtection="1">
      <alignment horizontal="center" vertical="center"/>
      <protection/>
    </xf>
    <xf numFmtId="4" fontId="1" fillId="31" borderId="12" xfId="0" applyNumberFormat="1" applyFont="1" applyFill="1" applyBorder="1" applyAlignment="1">
      <alignment horizontal="right" vertical="center"/>
    </xf>
    <xf numFmtId="0" fontId="17" fillId="0" borderId="27" xfId="48" applyNumberFormat="1" applyFont="1" applyBorder="1" applyAlignment="1" applyProtection="1">
      <alignment horizontal="center" vertical="center"/>
      <protection/>
    </xf>
    <xf numFmtId="0" fontId="17" fillId="0" borderId="22" xfId="48" applyNumberFormat="1" applyFont="1" applyBorder="1" applyAlignment="1" applyProtection="1">
      <alignment horizontal="left" vertical="center"/>
      <protection/>
    </xf>
    <xf numFmtId="49" fontId="21" fillId="0" borderId="0" xfId="48" applyNumberFormat="1" applyFont="1" applyBorder="1" applyAlignment="1" applyProtection="1" quotePrefix="1">
      <alignment horizontal="left" vertical="center"/>
      <protection/>
    </xf>
    <xf numFmtId="0" fontId="21" fillId="0" borderId="0" xfId="48" applyNumberFormat="1" applyFont="1" applyBorder="1" applyAlignment="1" applyProtection="1" quotePrefix="1">
      <alignment horizontal="center" vertical="center"/>
      <protection/>
    </xf>
    <xf numFmtId="49" fontId="21" fillId="22" borderId="0" xfId="48" applyNumberFormat="1" applyFont="1" applyFill="1" applyBorder="1" applyAlignment="1" applyProtection="1">
      <alignment horizontal="center" vertical="center"/>
      <protection/>
    </xf>
    <xf numFmtId="3" fontId="21" fillId="22" borderId="0" xfId="48" applyNumberFormat="1" applyFont="1" applyFill="1" applyBorder="1" applyAlignment="1" applyProtection="1">
      <alignment horizontal="center" vertical="center"/>
      <protection/>
    </xf>
    <xf numFmtId="4" fontId="21" fillId="22" borderId="0" xfId="48" applyNumberFormat="1" applyFont="1" applyFill="1" applyBorder="1" applyAlignment="1" applyProtection="1">
      <alignment horizontal="right" vertical="center"/>
      <protection/>
    </xf>
    <xf numFmtId="4" fontId="21" fillId="32" borderId="0" xfId="48" applyNumberFormat="1" applyFont="1" applyFill="1" applyBorder="1" applyAlignment="1" applyProtection="1">
      <alignment horizontal="right" vertical="center"/>
      <protection/>
    </xf>
    <xf numFmtId="0" fontId="2" fillId="22" borderId="0" xfId="48" applyNumberFormat="1" applyFill="1" applyBorder="1" applyAlignment="1" applyProtection="1">
      <alignment horizontal="center" vertical="center"/>
      <protection/>
    </xf>
    <xf numFmtId="49" fontId="21" fillId="0" borderId="0" xfId="48" applyNumberFormat="1" applyFont="1" applyFill="1" applyBorder="1" applyAlignment="1" applyProtection="1">
      <alignment horizontal="center" vertical="center"/>
      <protection/>
    </xf>
    <xf numFmtId="3" fontId="21" fillId="0" borderId="0" xfId="48" applyNumberFormat="1" applyFont="1" applyFill="1" applyBorder="1" applyAlignment="1" applyProtection="1">
      <alignment horizontal="center" vertical="center"/>
      <protection/>
    </xf>
    <xf numFmtId="4" fontId="21" fillId="0" borderId="0" xfId="48" applyNumberFormat="1" applyFont="1" applyFill="1" applyBorder="1" applyAlignment="1" applyProtection="1">
      <alignment horizontal="right" vertical="center"/>
      <protection/>
    </xf>
    <xf numFmtId="0" fontId="2" fillId="0" borderId="0" xfId="48" applyNumberFormat="1" applyFill="1" applyBorder="1" applyAlignment="1" applyProtection="1">
      <alignment horizontal="center" vertical="center"/>
      <protection/>
    </xf>
    <xf numFmtId="3" fontId="37" fillId="0" borderId="0" xfId="48" applyNumberFormat="1" applyFont="1" applyFill="1" applyBorder="1" applyAlignment="1" applyProtection="1">
      <alignment vertical="center"/>
      <protection/>
    </xf>
    <xf numFmtId="4" fontId="37" fillId="0" borderId="0" xfId="48" applyNumberFormat="1" applyFont="1" applyFill="1" applyBorder="1" applyAlignment="1" applyProtection="1">
      <alignment horizontal="right" vertical="center"/>
      <protection/>
    </xf>
    <xf numFmtId="49" fontId="27" fillId="0" borderId="0" xfId="0" applyNumberFormat="1" applyFont="1" applyAlignment="1">
      <alignment horizontal="center"/>
    </xf>
    <xf numFmtId="49" fontId="28" fillId="0" borderId="0" xfId="0" applyNumberFormat="1" applyFont="1" applyAlignment="1" quotePrefix="1">
      <alignment horizontal="center"/>
    </xf>
    <xf numFmtId="0" fontId="28" fillId="22" borderId="0" xfId="0" applyFont="1" applyFill="1" applyAlignment="1" applyProtection="1">
      <alignment horizontal="center"/>
      <protection locked="0"/>
    </xf>
    <xf numFmtId="49" fontId="28" fillId="22" borderId="0" xfId="0" applyNumberFormat="1" applyFont="1" applyFill="1" applyAlignment="1" applyProtection="1">
      <alignment horizontal="center"/>
      <protection locked="0"/>
    </xf>
    <xf numFmtId="3" fontId="28" fillId="22" borderId="0" xfId="0" applyNumberFormat="1" applyFont="1" applyFill="1" applyAlignment="1">
      <alignment horizontal="center"/>
    </xf>
    <xf numFmtId="4" fontId="28" fillId="22" borderId="0" xfId="0" applyNumberFormat="1" applyFont="1" applyFill="1" applyAlignment="1">
      <alignment horizontal="right"/>
    </xf>
    <xf numFmtId="4" fontId="28" fillId="32" borderId="0" xfId="0" applyNumberFormat="1" applyFont="1" applyFill="1" applyAlignment="1">
      <alignment/>
    </xf>
    <xf numFmtId="0" fontId="28" fillId="0" borderId="0" xfId="0" applyFont="1" applyFill="1" applyAlignment="1" applyProtection="1">
      <alignment horizontal="center"/>
      <protection locked="0"/>
    </xf>
    <xf numFmtId="49" fontId="28" fillId="0" borderId="0" xfId="0" applyNumberFormat="1" applyFont="1" applyFill="1" applyAlignment="1" applyProtection="1">
      <alignment horizontal="center"/>
      <protection locked="0"/>
    </xf>
    <xf numFmtId="3" fontId="28" fillId="0" borderId="0" xfId="0" applyNumberFormat="1" applyFont="1" applyFill="1" applyAlignment="1">
      <alignment horizontal="center"/>
    </xf>
    <xf numFmtId="4" fontId="28" fillId="0" borderId="0" xfId="0" applyNumberFormat="1" applyFont="1" applyFill="1" applyAlignment="1">
      <alignment horizontal="right"/>
    </xf>
    <xf numFmtId="4" fontId="28" fillId="0" borderId="0" xfId="0" applyNumberFormat="1" applyFont="1" applyFill="1" applyAlignment="1">
      <alignment/>
    </xf>
    <xf numFmtId="3" fontId="27" fillId="0" borderId="0" xfId="0" applyNumberFormat="1" applyFont="1" applyFill="1" applyAlignment="1">
      <alignment/>
    </xf>
    <xf numFmtId="4" fontId="27" fillId="0" borderId="0" xfId="0" applyNumberFormat="1" applyFont="1" applyFill="1" applyAlignment="1">
      <alignment horizontal="right"/>
    </xf>
    <xf numFmtId="4" fontId="27" fillId="0" borderId="0" xfId="0" applyNumberFormat="1" applyFont="1" applyFill="1" applyAlignment="1">
      <alignment/>
    </xf>
    <xf numFmtId="3" fontId="27" fillId="22" borderId="0" xfId="0" applyNumberFormat="1" applyFont="1" applyFill="1" applyAlignment="1">
      <alignment/>
    </xf>
    <xf numFmtId="4" fontId="27" fillId="22" borderId="0" xfId="0" applyNumberFormat="1" applyFont="1" applyFill="1" applyAlignment="1">
      <alignment horizontal="right"/>
    </xf>
    <xf numFmtId="4" fontId="27" fillId="22" borderId="0" xfId="0" applyNumberFormat="1" applyFont="1" applyFill="1" applyAlignment="1">
      <alignment/>
    </xf>
    <xf numFmtId="49" fontId="22" fillId="17" borderId="28" xfId="0" applyNumberFormat="1" applyFont="1" applyFill="1" applyBorder="1" applyAlignment="1">
      <alignment horizontal="center"/>
    </xf>
    <xf numFmtId="0" fontId="23" fillId="17" borderId="29" xfId="0" applyFont="1" applyFill="1" applyBorder="1" applyAlignment="1">
      <alignment horizontal="center"/>
    </xf>
    <xf numFmtId="0" fontId="23" fillId="17" borderId="30" xfId="0" applyFont="1" applyFill="1" applyBorder="1" applyAlignment="1">
      <alignment horizontal="center"/>
    </xf>
    <xf numFmtId="49" fontId="24" fillId="0" borderId="28" xfId="0" applyNumberFormat="1" applyFont="1" applyFill="1" applyBorder="1" applyAlignment="1">
      <alignment horizontal="center" vertical="center"/>
    </xf>
    <xf numFmtId="0" fontId="25" fillId="0" borderId="29" xfId="0" applyFont="1" applyFill="1" applyBorder="1" applyAlignment="1">
      <alignment horizontal="center" vertical="center"/>
    </xf>
    <xf numFmtId="0" fontId="25" fillId="0" borderId="30" xfId="0" applyFont="1" applyFill="1" applyBorder="1" applyAlignment="1">
      <alignment horizontal="center" vertical="center"/>
    </xf>
    <xf numFmtId="0" fontId="20" fillId="17" borderId="22" xfId="48" applyNumberFormat="1" applyFont="1" applyFill="1" applyBorder="1" applyAlignment="1">
      <alignment horizontal="center" vertical="center"/>
      <protection/>
    </xf>
    <xf numFmtId="0" fontId="2" fillId="0" borderId="20" xfId="48" applyBorder="1" applyAlignment="1">
      <alignment horizontal="center" vertical="center"/>
      <protection/>
    </xf>
    <xf numFmtId="0" fontId="2" fillId="0" borderId="21" xfId="48" applyBorder="1" applyAlignment="1">
      <alignment horizontal="center" vertical="center"/>
      <protection/>
    </xf>
    <xf numFmtId="0" fontId="17" fillId="0" borderId="22" xfId="48" applyNumberFormat="1" applyFont="1" applyBorder="1" applyAlignment="1">
      <alignment horizontal="center" vertical="center"/>
      <protection/>
    </xf>
    <xf numFmtId="0" fontId="17" fillId="0" borderId="20" xfId="48" applyNumberFormat="1" applyFont="1" applyBorder="1" applyAlignment="1">
      <alignment horizontal="center" vertical="center"/>
      <protection/>
    </xf>
    <xf numFmtId="0" fontId="17" fillId="0" borderId="21" xfId="48" applyNumberFormat="1" applyFont="1" applyBorder="1" applyAlignment="1">
      <alignment horizontal="center" vertical="center"/>
      <protection/>
    </xf>
    <xf numFmtId="14" fontId="2" fillId="0" borderId="22" xfId="48" applyNumberFormat="1" applyFont="1" applyBorder="1" applyAlignment="1" applyProtection="1">
      <alignment horizontal="center" vertical="center"/>
      <protection/>
    </xf>
    <xf numFmtId="0" fontId="0" fillId="0" borderId="21" xfId="0" applyBorder="1" applyAlignment="1">
      <alignment horizontal="center" vertical="center"/>
    </xf>
    <xf numFmtId="0" fontId="17" fillId="0" borderId="22" xfId="48" applyNumberFormat="1" applyFont="1" applyBorder="1" applyAlignment="1" applyProtection="1">
      <alignment horizontal="center" vertical="center"/>
      <protection/>
    </xf>
    <xf numFmtId="0" fontId="2" fillId="0" borderId="20" xfId="48" applyBorder="1" applyAlignment="1">
      <alignment vertical="center"/>
      <protection/>
    </xf>
    <xf numFmtId="0" fontId="2" fillId="0" borderId="21" xfId="48" applyBorder="1" applyAlignment="1">
      <alignment vertical="center"/>
      <protection/>
    </xf>
    <xf numFmtId="49" fontId="24" fillId="0" borderId="16" xfId="0" applyNumberFormat="1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14" fontId="2" fillId="0" borderId="16" xfId="48" applyNumberFormat="1" applyFont="1" applyBorder="1" applyAlignment="1" applyProtection="1">
      <alignment horizontal="center" vertical="center"/>
      <protection/>
    </xf>
    <xf numFmtId="0" fontId="2" fillId="0" borderId="0" xfId="48" applyBorder="1" applyAlignment="1">
      <alignment horizontal="center" vertical="center"/>
      <protection/>
    </xf>
    <xf numFmtId="0" fontId="0" fillId="0" borderId="31" xfId="0" applyBorder="1" applyAlignment="1">
      <alignment horizontal="center" vertical="center"/>
    </xf>
    <xf numFmtId="0" fontId="17" fillId="0" borderId="20" xfId="48" applyNumberFormat="1" applyFont="1" applyBorder="1" applyAlignment="1" applyProtection="1">
      <alignment horizontal="center" vertical="center"/>
      <protection/>
    </xf>
    <xf numFmtId="0" fontId="17" fillId="0" borderId="21" xfId="48" applyNumberFormat="1" applyFont="1" applyBorder="1" applyAlignment="1" applyProtection="1">
      <alignment horizontal="center" vertical="center"/>
      <protection/>
    </xf>
    <xf numFmtId="0" fontId="26" fillId="0" borderId="11" xfId="48" applyNumberFormat="1" applyFont="1" applyBorder="1" applyAlignment="1" applyProtection="1">
      <alignment horizontal="center" vertical="center" wrapText="1" shrinkToFit="1"/>
      <protection/>
    </xf>
    <xf numFmtId="0" fontId="36" fillId="0" borderId="0" xfId="0" applyFont="1" applyAlignment="1">
      <alignment horizontal="center" vertical="center" wrapText="1" shrinkToFit="1"/>
    </xf>
    <xf numFmtId="0" fontId="2" fillId="0" borderId="20" xfId="48" applyBorder="1" applyAlignment="1" applyProtection="1">
      <alignment vertical="center"/>
      <protection/>
    </xf>
    <xf numFmtId="0" fontId="0" fillId="0" borderId="21" xfId="0" applyBorder="1" applyAlignment="1">
      <alignment vertical="center"/>
    </xf>
    <xf numFmtId="0" fontId="20" fillId="17" borderId="11" xfId="48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2" fillId="0" borderId="20" xfId="48" applyBorder="1" applyAlignment="1" applyProtection="1">
      <alignment horizontal="center" vertical="center"/>
      <protection/>
    </xf>
    <xf numFmtId="0" fontId="0" fillId="0" borderId="20" xfId="0" applyBorder="1" applyAlignment="1">
      <alignment vertical="center"/>
    </xf>
    <xf numFmtId="14" fontId="17" fillId="0" borderId="28" xfId="48" applyNumberFormat="1" applyFont="1" applyBorder="1" applyAlignment="1" applyProtection="1">
      <alignment horizontal="center" vertical="center" wrapText="1"/>
      <protection/>
    </xf>
    <xf numFmtId="0" fontId="17" fillId="0" borderId="29" xfId="48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31" fillId="0" borderId="11" xfId="48" applyNumberFormat="1" applyFont="1" applyBorder="1" applyAlignment="1" applyProtection="1">
      <alignment horizontal="left" vertical="center" wrapText="1"/>
      <protection/>
    </xf>
    <xf numFmtId="0" fontId="31" fillId="0" borderId="0" xfId="48" applyNumberFormat="1" applyFont="1" applyBorder="1" applyAlignment="1" applyProtection="1">
      <alignment horizontal="left" vertical="center" wrapText="1"/>
      <protection/>
    </xf>
    <xf numFmtId="49" fontId="31" fillId="0" borderId="11" xfId="48" applyNumberFormat="1" applyFont="1" applyBorder="1" applyAlignment="1" applyProtection="1" quotePrefix="1">
      <alignment horizontal="left" vertical="center" wrapText="1"/>
      <protection/>
    </xf>
    <xf numFmtId="49" fontId="31" fillId="0" borderId="0" xfId="48" applyNumberFormat="1" applyFont="1" applyBorder="1" applyAlignment="1" applyProtection="1">
      <alignment horizontal="left" vertical="center" wrapText="1"/>
      <protection/>
    </xf>
    <xf numFmtId="0" fontId="17" fillId="33" borderId="22" xfId="48" applyNumberFormat="1" applyFont="1" applyFill="1" applyBorder="1" applyAlignment="1" applyProtection="1">
      <alignment horizontal="left" vertical="center"/>
      <protection/>
    </xf>
    <xf numFmtId="0" fontId="0" fillId="33" borderId="20" xfId="0" applyFill="1" applyBorder="1" applyAlignment="1" applyProtection="1">
      <alignment horizontal="left"/>
      <protection/>
    </xf>
    <xf numFmtId="0" fontId="2" fillId="30" borderId="22" xfId="48" applyNumberFormat="1" applyFont="1" applyFill="1" applyBorder="1" applyAlignment="1" applyProtection="1">
      <alignment horizontal="center" vertical="center"/>
      <protection/>
    </xf>
    <xf numFmtId="0" fontId="2" fillId="30" borderId="21" xfId="48" applyNumberFormat="1" applyFont="1" applyFill="1" applyBorder="1" applyAlignment="1" applyProtection="1">
      <alignment horizontal="center" vertical="center"/>
      <protection/>
    </xf>
    <xf numFmtId="0" fontId="2" fillId="0" borderId="0" xfId="48" applyNumberFormat="1" applyFont="1" applyFill="1" applyBorder="1" applyAlignment="1" applyProtection="1">
      <alignment horizontal="center" vertical="center"/>
      <protection/>
    </xf>
    <xf numFmtId="0" fontId="30" fillId="0" borderId="0" xfId="48" applyNumberFormat="1" applyFont="1" applyFill="1" applyBorder="1" applyAlignment="1" applyProtection="1">
      <alignment vertical="center"/>
      <protection/>
    </xf>
    <xf numFmtId="0" fontId="35" fillId="0" borderId="0" xfId="0" applyFont="1" applyAlignment="1">
      <alignment/>
    </xf>
    <xf numFmtId="0" fontId="20" fillId="17" borderId="32" xfId="48" applyNumberFormat="1" applyFont="1" applyFill="1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17" fillId="30" borderId="22" xfId="48" applyNumberFormat="1" applyFont="1" applyFill="1" applyBorder="1" applyAlignment="1" applyProtection="1">
      <alignment horizontal="left" vertical="center"/>
      <protection/>
    </xf>
    <xf numFmtId="0" fontId="0" fillId="30" borderId="21" xfId="0" applyFill="1" applyBorder="1" applyAlignment="1" applyProtection="1">
      <alignment horizontal="left"/>
      <protection/>
    </xf>
    <xf numFmtId="0" fontId="2" fillId="0" borderId="22" xfId="48" applyNumberFormat="1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horizontal="left"/>
      <protection/>
    </xf>
    <xf numFmtId="0" fontId="0" fillId="0" borderId="20" xfId="0" applyFont="1" applyFill="1" applyBorder="1" applyAlignment="1" applyProtection="1">
      <alignment horizontal="left"/>
      <protection/>
    </xf>
    <xf numFmtId="0" fontId="17" fillId="34" borderId="22" xfId="48" applyNumberFormat="1" applyFont="1" applyFill="1" applyBorder="1" applyAlignment="1" applyProtection="1">
      <alignment horizontal="center" vertical="center"/>
      <protection/>
    </xf>
    <xf numFmtId="0" fontId="0" fillId="34" borderId="20" xfId="0" applyFill="1" applyBorder="1" applyAlignment="1" applyProtection="1">
      <alignment/>
      <protection/>
    </xf>
    <xf numFmtId="0" fontId="0" fillId="34" borderId="21" xfId="0" applyFill="1" applyBorder="1" applyAlignment="1" applyProtection="1">
      <alignment/>
      <protection/>
    </xf>
    <xf numFmtId="0" fontId="2" fillId="0" borderId="21" xfId="48" applyNumberFormat="1" applyFont="1" applyFill="1" applyBorder="1" applyAlignment="1" applyProtection="1">
      <alignment horizontal="left" vertical="center"/>
      <protection/>
    </xf>
    <xf numFmtId="0" fontId="0" fillId="33" borderId="21" xfId="0" applyFill="1" applyBorder="1" applyAlignment="1" applyProtection="1">
      <alignment horizontal="left"/>
      <protection/>
    </xf>
    <xf numFmtId="0" fontId="31" fillId="0" borderId="0" xfId="48" applyNumberFormat="1" applyFont="1" applyBorder="1" applyAlignment="1" applyProtection="1" quotePrefix="1">
      <alignment horizontal="left" vertical="center"/>
      <protection/>
    </xf>
    <xf numFmtId="0" fontId="31" fillId="0" borderId="0" xfId="48" applyNumberFormat="1" applyFont="1" applyBorder="1" applyAlignment="1" applyProtection="1">
      <alignment horizontal="left" vertical="top" wrapText="1"/>
      <protection/>
    </xf>
    <xf numFmtId="0" fontId="31" fillId="0" borderId="0" xfId="48" applyNumberFormat="1" applyFont="1" applyBorder="1" applyAlignment="1" applyProtection="1" quotePrefix="1">
      <alignment horizontal="left" vertical="top" wrapText="1"/>
      <protection/>
    </xf>
    <xf numFmtId="0" fontId="0" fillId="30" borderId="20" xfId="0" applyFill="1" applyBorder="1" applyAlignment="1">
      <alignment horizontal="left"/>
    </xf>
    <xf numFmtId="0" fontId="0" fillId="30" borderId="21" xfId="0" applyFill="1" applyBorder="1" applyAlignment="1">
      <alignment horizontal="left"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17" fillId="0" borderId="19" xfId="48" applyNumberFormat="1" applyFont="1" applyBorder="1" applyAlignment="1" applyProtection="1">
      <alignment horizontal="left" vertical="center"/>
      <protection/>
    </xf>
    <xf numFmtId="0" fontId="17" fillId="0" borderId="27" xfId="48" applyNumberFormat="1" applyFont="1" applyBorder="1" applyAlignment="1" applyProtection="1">
      <alignment horizontal="left" vertical="center"/>
      <protection/>
    </xf>
    <xf numFmtId="0" fontId="17" fillId="29" borderId="20" xfId="48" applyNumberFormat="1" applyFont="1" applyFill="1" applyBorder="1" applyAlignment="1" applyProtection="1">
      <alignment horizontal="left" vertical="center"/>
      <protection/>
    </xf>
    <xf numFmtId="0" fontId="17" fillId="29" borderId="21" xfId="48" applyNumberFormat="1" applyFont="1" applyFill="1" applyBorder="1" applyAlignment="1" applyProtection="1">
      <alignment horizontal="left" vertical="center"/>
      <protection/>
    </xf>
    <xf numFmtId="0" fontId="17" fillId="31" borderId="20" xfId="48" applyNumberFormat="1" applyFont="1" applyFill="1" applyBorder="1" applyAlignment="1" applyProtection="1">
      <alignment horizontal="left" vertical="center"/>
      <protection/>
    </xf>
    <xf numFmtId="0" fontId="17" fillId="31" borderId="21" xfId="48" applyNumberFormat="1" applyFont="1" applyFill="1" applyBorder="1" applyAlignment="1" applyProtection="1">
      <alignment horizontal="left" vertical="center"/>
      <protection/>
    </xf>
    <xf numFmtId="0" fontId="17" fillId="31" borderId="13" xfId="48" applyNumberFormat="1" applyFont="1" applyFill="1" applyBorder="1" applyAlignment="1" applyProtection="1">
      <alignment horizontal="left" vertical="center"/>
      <protection/>
    </xf>
    <xf numFmtId="0" fontId="17" fillId="31" borderId="23" xfId="48" applyNumberFormat="1" applyFont="1" applyFill="1" applyBorder="1" applyAlignment="1" applyProtection="1">
      <alignment horizontal="left" vertical="center"/>
      <protection/>
    </xf>
    <xf numFmtId="0" fontId="2" fillId="31" borderId="22" xfId="48" applyNumberFormat="1" applyFont="1" applyFill="1" applyBorder="1" applyAlignment="1" applyProtection="1">
      <alignment horizontal="left" vertical="center"/>
      <protection/>
    </xf>
    <xf numFmtId="0" fontId="2" fillId="31" borderId="20" xfId="48" applyNumberFormat="1" applyFont="1" applyFill="1" applyBorder="1" applyAlignment="1" applyProtection="1">
      <alignment horizontal="left" vertical="center"/>
      <protection/>
    </xf>
    <xf numFmtId="0" fontId="2" fillId="31" borderId="21" xfId="48" applyNumberFormat="1" applyFont="1" applyFill="1" applyBorder="1" applyAlignment="1" applyProtection="1">
      <alignment horizontal="left" vertical="center"/>
      <protection/>
    </xf>
    <xf numFmtId="0" fontId="17" fillId="0" borderId="20" xfId="48" applyNumberFormat="1" applyFont="1" applyBorder="1" applyAlignment="1" applyProtection="1">
      <alignment horizontal="left" vertical="center"/>
      <protection/>
    </xf>
    <xf numFmtId="0" fontId="17" fillId="0" borderId="21" xfId="48" applyNumberFormat="1" applyFont="1" applyBorder="1" applyAlignment="1" applyProtection="1">
      <alignment horizontal="left" vertical="center"/>
      <protection/>
    </xf>
    <xf numFmtId="0" fontId="17" fillId="34" borderId="14" xfId="48" applyNumberFormat="1" applyFont="1" applyFill="1" applyBorder="1" applyAlignment="1" applyProtection="1">
      <alignment horizontal="center" vertical="center"/>
      <protection/>
    </xf>
    <xf numFmtId="0" fontId="17" fillId="34" borderId="26" xfId="48" applyNumberFormat="1" applyFont="1" applyFill="1" applyBorder="1" applyAlignment="1" applyProtection="1">
      <alignment horizontal="center" vertical="center"/>
      <protection/>
    </xf>
    <xf numFmtId="4" fontId="17" fillId="6" borderId="12" xfId="48" applyNumberFormat="1" applyFont="1" applyFill="1" applyBorder="1" applyAlignment="1" applyProtection="1">
      <alignment horizontal="left" vertical="center" wrapText="1"/>
      <protection/>
    </xf>
    <xf numFmtId="4" fontId="17" fillId="6" borderId="13" xfId="48" applyNumberFormat="1" applyFont="1" applyFill="1" applyBorder="1" applyAlignment="1" applyProtection="1">
      <alignment horizontal="left" vertical="center" wrapText="1"/>
      <protection/>
    </xf>
    <xf numFmtId="4" fontId="17" fillId="6" borderId="23" xfId="48" applyNumberFormat="1" applyFont="1" applyFill="1" applyBorder="1" applyAlignment="1" applyProtection="1">
      <alignment horizontal="left" vertical="center" wrapText="1"/>
      <protection/>
    </xf>
  </cellXfs>
  <cellStyles count="5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Euro" xfId="42"/>
    <cellStyle name="Input" xfId="43"/>
    <cellStyle name="Comma" xfId="44"/>
    <cellStyle name="Comma [0]" xfId="45"/>
    <cellStyle name="Migliaia [0] 2" xfId="46"/>
    <cellStyle name="Neutrale" xfId="47"/>
    <cellStyle name="Normale 2" xfId="48"/>
    <cellStyle name="Normale 2 2" xfId="49"/>
    <cellStyle name="Normale 3" xfId="50"/>
    <cellStyle name="Normale 4" xfId="51"/>
    <cellStyle name="Normale 5" xfId="52"/>
    <cellStyle name="Normale_Foglio1" xfId="53"/>
    <cellStyle name="Nota" xfId="54"/>
    <cellStyle name="Output" xfId="55"/>
    <cellStyle name="Percent" xfId="56"/>
    <cellStyle name="Testo avviso" xfId="57"/>
    <cellStyle name="Testo descrittivo" xfId="58"/>
    <cellStyle name="Titolo" xfId="59"/>
    <cellStyle name="Titolo 1" xfId="60"/>
    <cellStyle name="Titolo 2" xfId="61"/>
    <cellStyle name="Titolo 3" xfId="62"/>
    <cellStyle name="Titolo 4" xfId="63"/>
    <cellStyle name="Totale" xfId="64"/>
    <cellStyle name="Valore non valido" xfId="65"/>
    <cellStyle name="Valore valido" xfId="66"/>
    <cellStyle name="Currency" xfId="67"/>
    <cellStyle name="Currency [0]" xfId="68"/>
  </cellStyles>
  <dxfs count="6"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showGridLines="0" zoomScalePageLayoutView="0" workbookViewId="0" topLeftCell="A1">
      <selection activeCell="A1" sqref="A1:L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1" width="13.7109375" style="7" customWidth="1"/>
    <col min="12" max="12" width="15.7109375" style="1" customWidth="1"/>
  </cols>
  <sheetData>
    <row r="1" spans="1:12" ht="22.5" customHeight="1">
      <c r="A1" s="239"/>
      <c r="B1" s="240"/>
      <c r="C1" s="240"/>
      <c r="D1" s="240"/>
      <c r="E1" s="240"/>
      <c r="F1" s="240"/>
      <c r="G1" s="240"/>
      <c r="H1" s="240"/>
      <c r="I1" s="240"/>
      <c r="J1" s="240"/>
      <c r="K1" s="240"/>
      <c r="L1" s="241"/>
    </row>
    <row r="2" spans="1:12" s="62" customFormat="1" ht="22.5" customHeight="1">
      <c r="A2" s="242" t="s">
        <v>0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4"/>
    </row>
    <row r="3" spans="1:12" ht="24.75" customHeight="1">
      <c r="A3" s="8" t="s">
        <v>3</v>
      </c>
      <c r="B3" s="8" t="s">
        <v>4</v>
      </c>
      <c r="C3" s="9" t="s">
        <v>1</v>
      </c>
      <c r="D3" s="9" t="s">
        <v>5</v>
      </c>
      <c r="E3" s="61" t="s">
        <v>9</v>
      </c>
      <c r="F3" s="11" t="s">
        <v>17</v>
      </c>
      <c r="G3" s="9" t="s">
        <v>2</v>
      </c>
      <c r="H3" s="10" t="s">
        <v>6</v>
      </c>
      <c r="I3" s="9" t="s">
        <v>7</v>
      </c>
      <c r="J3" s="12" t="s">
        <v>8</v>
      </c>
      <c r="K3" s="13" t="s">
        <v>10</v>
      </c>
      <c r="L3" s="12" t="s">
        <v>11</v>
      </c>
    </row>
    <row r="4" spans="6:11" ht="12.75">
      <c r="F4" s="5"/>
      <c r="K4" s="14"/>
    </row>
    <row r="6" spans="9:12" ht="12.75">
      <c r="I6" s="6"/>
      <c r="J6" s="2"/>
      <c r="L6" s="2"/>
    </row>
  </sheetData>
  <sheetProtection/>
  <mergeCells count="2">
    <mergeCell ref="A1:L1"/>
    <mergeCell ref="A2:L2"/>
  </mergeCells>
  <dataValidations count="1">
    <dataValidation type="list" allowBlank="1" showInputMessage="1" showErrorMessage="1" sqref="K4:K65536 K1:K2">
      <formula1>"Consip/Mepa,"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"/>
  <sheetViews>
    <sheetView showGridLines="0" zoomScalePageLayoutView="0" workbookViewId="0" topLeftCell="A1">
      <selection activeCell="A1" sqref="A1:AH1"/>
    </sheetView>
  </sheetViews>
  <sheetFormatPr defaultColWidth="9.140625" defaultRowHeight="12.75"/>
  <cols>
    <col min="1" max="1" width="5.7109375" style="33" bestFit="1" customWidth="1"/>
    <col min="2" max="2" width="6.28125" style="33" bestFit="1" customWidth="1"/>
    <col min="3" max="3" width="10.7109375" style="34" bestFit="1" customWidth="1"/>
    <col min="4" max="4" width="18.140625" style="35" customWidth="1"/>
    <col min="5" max="5" width="10.7109375" style="34" bestFit="1" customWidth="1"/>
    <col min="6" max="6" width="15.7109375" style="35" customWidth="1"/>
    <col min="7" max="7" width="12.140625" style="36" customWidth="1"/>
    <col min="8" max="8" width="14.8515625" style="33" customWidth="1"/>
    <col min="9" max="9" width="5.7109375" style="33" bestFit="1" customWidth="1"/>
    <col min="10" max="10" width="8.28125" style="33" bestFit="1" customWidth="1"/>
    <col min="11" max="11" width="10.7109375" style="34" bestFit="1" customWidth="1"/>
    <col min="12" max="12" width="25.57421875" style="35" customWidth="1"/>
    <col min="13" max="13" width="16.7109375" style="34" customWidth="1"/>
    <col min="14" max="14" width="19.28125" style="34" customWidth="1"/>
    <col min="15" max="15" width="7.00390625" style="33" hidden="1" customWidth="1"/>
    <col min="16" max="16" width="22.28125" style="35" hidden="1" customWidth="1"/>
    <col min="17" max="20" width="0" style="33" hidden="1" customWidth="1"/>
    <col min="21" max="21" width="5.7109375" style="33" hidden="1" customWidth="1"/>
    <col min="22" max="22" width="8.28125" style="33" hidden="1" customWidth="1"/>
    <col min="23" max="23" width="3.28125" style="33" hidden="1" customWidth="1"/>
    <col min="24" max="24" width="13.7109375" style="33" customWidth="1"/>
    <col min="25" max="25" width="8.28125" style="33" bestFit="1" customWidth="1"/>
    <col min="26" max="26" width="12.8515625" style="34" customWidth="1"/>
    <col min="27" max="27" width="17.7109375" style="37" customWidth="1"/>
    <col min="28" max="28" width="14.140625" style="37" bestFit="1" customWidth="1"/>
    <col min="29" max="29" width="11.7109375" style="38" customWidth="1"/>
    <col min="30" max="30" width="3.00390625" style="40" bestFit="1" customWidth="1"/>
    <col min="31" max="31" width="11.7109375" style="39" customWidth="1"/>
    <col min="32" max="32" width="8.7109375" style="39" customWidth="1"/>
    <col min="33" max="33" width="11.7109375" style="39" customWidth="1"/>
    <col min="34" max="34" width="10.28125" style="38" bestFit="1" customWidth="1"/>
    <col min="35" max="16384" width="9.140625" style="33" customWidth="1"/>
  </cols>
  <sheetData>
    <row r="1" spans="1:34" s="15" customFormat="1" ht="22.5" customHeight="1">
      <c r="A1" s="245" t="s">
        <v>12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  <c r="W1" s="246"/>
      <c r="X1" s="246"/>
      <c r="Y1" s="246"/>
      <c r="Z1" s="246"/>
      <c r="AA1" s="246"/>
      <c r="AB1" s="246"/>
      <c r="AC1" s="246"/>
      <c r="AD1" s="246"/>
      <c r="AE1" s="246"/>
      <c r="AF1" s="246"/>
      <c r="AG1" s="246"/>
      <c r="AH1" s="247"/>
    </row>
    <row r="2" spans="1:34" s="26" customFormat="1" ht="15" customHeight="1">
      <c r="A2" s="16"/>
      <c r="B2" s="17"/>
      <c r="C2" s="18"/>
      <c r="D2" s="19"/>
      <c r="E2" s="18"/>
      <c r="F2" s="19"/>
      <c r="G2" s="20"/>
      <c r="H2" s="17"/>
      <c r="I2" s="17"/>
      <c r="J2" s="17"/>
      <c r="K2" s="18"/>
      <c r="L2" s="19"/>
      <c r="M2" s="18"/>
      <c r="N2" s="18"/>
      <c r="O2" s="17"/>
      <c r="P2" s="19"/>
      <c r="Q2" s="17"/>
      <c r="R2" s="17"/>
      <c r="S2" s="17"/>
      <c r="T2" s="17"/>
      <c r="U2" s="17"/>
      <c r="V2" s="17"/>
      <c r="W2" s="17"/>
      <c r="X2" s="17"/>
      <c r="Y2" s="17"/>
      <c r="Z2" s="18"/>
      <c r="AA2" s="21"/>
      <c r="AB2" s="21"/>
      <c r="AC2" s="22"/>
      <c r="AD2" s="23"/>
      <c r="AE2" s="24"/>
      <c r="AF2" s="24"/>
      <c r="AG2" s="24"/>
      <c r="AH2" s="25"/>
    </row>
    <row r="3" spans="1:34" s="15" customFormat="1" ht="22.5" customHeight="1">
      <c r="A3" s="248" t="s">
        <v>55</v>
      </c>
      <c r="B3" s="246"/>
      <c r="C3" s="246"/>
      <c r="D3" s="246"/>
      <c r="E3" s="246"/>
      <c r="F3" s="246"/>
      <c r="G3" s="246"/>
      <c r="H3" s="246"/>
      <c r="I3" s="246"/>
      <c r="J3" s="246"/>
      <c r="K3" s="246"/>
      <c r="L3" s="246"/>
      <c r="M3" s="246"/>
      <c r="N3" s="246"/>
      <c r="O3" s="246"/>
      <c r="P3" s="246"/>
      <c r="Q3" s="246"/>
      <c r="R3" s="246"/>
      <c r="S3" s="246"/>
      <c r="T3" s="246"/>
      <c r="U3" s="246"/>
      <c r="V3" s="246"/>
      <c r="W3" s="246"/>
      <c r="X3" s="246"/>
      <c r="Y3" s="246"/>
      <c r="Z3" s="246"/>
      <c r="AA3" s="246"/>
      <c r="AB3" s="246"/>
      <c r="AC3" s="246"/>
      <c r="AD3" s="246"/>
      <c r="AE3" s="246"/>
      <c r="AF3" s="246"/>
      <c r="AG3" s="246"/>
      <c r="AH3" s="247"/>
    </row>
    <row r="4" spans="1:34" s="15" customFormat="1" ht="15" customHeight="1">
      <c r="A4" s="27"/>
      <c r="B4" s="28"/>
      <c r="C4" s="29"/>
      <c r="D4" s="30"/>
      <c r="E4" s="29"/>
      <c r="F4" s="30"/>
      <c r="G4" s="31"/>
      <c r="H4" s="28"/>
      <c r="I4" s="28"/>
      <c r="J4" s="28"/>
      <c r="K4" s="29"/>
      <c r="L4" s="30"/>
      <c r="M4" s="29"/>
      <c r="N4" s="29"/>
      <c r="O4" s="28"/>
      <c r="P4" s="30"/>
      <c r="Q4" s="28"/>
      <c r="R4" s="28"/>
      <c r="S4" s="28"/>
      <c r="T4" s="28"/>
      <c r="U4" s="28"/>
      <c r="V4" s="28"/>
      <c r="W4" s="28"/>
      <c r="X4" s="28"/>
      <c r="Y4" s="28"/>
      <c r="Z4" s="29"/>
      <c r="AA4" s="251" t="s">
        <v>13</v>
      </c>
      <c r="AB4" s="246"/>
      <c r="AC4" s="246"/>
      <c r="AD4" s="246"/>
      <c r="AE4" s="246"/>
      <c r="AF4" s="246"/>
      <c r="AG4" s="252"/>
      <c r="AH4" s="32">
        <v>30</v>
      </c>
    </row>
    <row r="5" spans="1:34" s="15" customFormat="1" ht="22.5" customHeight="1">
      <c r="A5" s="248" t="s">
        <v>14</v>
      </c>
      <c r="B5" s="249"/>
      <c r="C5" s="250"/>
      <c r="D5" s="248" t="s">
        <v>15</v>
      </c>
      <c r="E5" s="249"/>
      <c r="F5" s="249"/>
      <c r="G5" s="249"/>
      <c r="H5" s="250"/>
      <c r="I5" s="248" t="s">
        <v>16</v>
      </c>
      <c r="J5" s="249"/>
      <c r="K5" s="250"/>
      <c r="L5" s="248" t="s">
        <v>1</v>
      </c>
      <c r="M5" s="249"/>
      <c r="N5" s="249"/>
      <c r="O5" s="248" t="s">
        <v>17</v>
      </c>
      <c r="P5" s="250"/>
      <c r="Q5" s="248" t="s">
        <v>18</v>
      </c>
      <c r="R5" s="249"/>
      <c r="S5" s="249"/>
      <c r="T5" s="250"/>
      <c r="U5" s="248" t="s">
        <v>19</v>
      </c>
      <c r="V5" s="249"/>
      <c r="W5" s="249"/>
      <c r="X5" s="58" t="s">
        <v>47</v>
      </c>
      <c r="Y5" s="248" t="s">
        <v>20</v>
      </c>
      <c r="Z5" s="250"/>
      <c r="AA5" s="253" t="s">
        <v>41</v>
      </c>
      <c r="AB5" s="254"/>
      <c r="AC5" s="254"/>
      <c r="AD5" s="254"/>
      <c r="AE5" s="254"/>
      <c r="AF5" s="254"/>
      <c r="AG5" s="254"/>
      <c r="AH5" s="255"/>
    </row>
    <row r="6" spans="1:34" ht="36" customHeight="1">
      <c r="A6" s="51" t="s">
        <v>21</v>
      </c>
      <c r="B6" s="51" t="s">
        <v>22</v>
      </c>
      <c r="C6" s="52" t="s">
        <v>23</v>
      </c>
      <c r="D6" s="51" t="s">
        <v>24</v>
      </c>
      <c r="E6" s="53" t="s">
        <v>25</v>
      </c>
      <c r="F6" s="51" t="s">
        <v>26</v>
      </c>
      <c r="G6" s="54" t="s">
        <v>27</v>
      </c>
      <c r="H6" s="51" t="s">
        <v>28</v>
      </c>
      <c r="I6" s="51" t="s">
        <v>21</v>
      </c>
      <c r="J6" s="51" t="s">
        <v>24</v>
      </c>
      <c r="K6" s="52" t="s">
        <v>29</v>
      </c>
      <c r="L6" s="51" t="s">
        <v>30</v>
      </c>
      <c r="M6" s="53" t="s">
        <v>31</v>
      </c>
      <c r="N6" s="53" t="s">
        <v>32</v>
      </c>
      <c r="O6" s="51" t="s">
        <v>33</v>
      </c>
      <c r="P6" s="51" t="s">
        <v>26</v>
      </c>
      <c r="Q6" s="51" t="s">
        <v>33</v>
      </c>
      <c r="R6" s="51" t="s">
        <v>34</v>
      </c>
      <c r="S6" s="51" t="s">
        <v>35</v>
      </c>
      <c r="T6" s="51" t="s">
        <v>36</v>
      </c>
      <c r="U6" s="51" t="s">
        <v>21</v>
      </c>
      <c r="V6" s="51" t="s">
        <v>24</v>
      </c>
      <c r="W6" s="51" t="s">
        <v>37</v>
      </c>
      <c r="X6" s="51" t="s">
        <v>25</v>
      </c>
      <c r="Y6" s="51" t="s">
        <v>24</v>
      </c>
      <c r="Z6" s="52" t="s">
        <v>38</v>
      </c>
      <c r="AA6" s="55" t="s">
        <v>45</v>
      </c>
      <c r="AB6" s="55" t="s">
        <v>39</v>
      </c>
      <c r="AC6" s="55" t="s">
        <v>42</v>
      </c>
      <c r="AD6" s="55" t="s">
        <v>40</v>
      </c>
      <c r="AE6" s="55" t="s">
        <v>43</v>
      </c>
      <c r="AF6" s="55" t="s">
        <v>44</v>
      </c>
      <c r="AG6" s="63" t="s">
        <v>48</v>
      </c>
      <c r="AH6" s="56" t="s">
        <v>46</v>
      </c>
    </row>
    <row r="7" spans="1:34" ht="15">
      <c r="A7" s="42"/>
      <c r="B7" s="42"/>
      <c r="C7" s="43"/>
      <c r="D7" s="60"/>
      <c r="E7" s="43"/>
      <c r="F7" s="44"/>
      <c r="G7" s="45"/>
      <c r="H7" s="42"/>
      <c r="I7" s="42"/>
      <c r="J7" s="42"/>
      <c r="K7" s="43"/>
      <c r="L7" s="44"/>
      <c r="M7" s="43"/>
      <c r="N7" s="43"/>
      <c r="O7" s="42"/>
      <c r="P7" s="44"/>
      <c r="Q7" s="42"/>
      <c r="R7" s="42"/>
      <c r="S7" s="42"/>
      <c r="T7" s="42"/>
      <c r="U7" s="46"/>
      <c r="V7" s="46"/>
      <c r="W7" s="46"/>
      <c r="X7" s="57"/>
      <c r="Y7" s="42"/>
      <c r="Z7" s="43"/>
      <c r="AA7" s="47"/>
      <c r="AB7" s="47"/>
      <c r="AC7" s="48"/>
      <c r="AD7" s="49"/>
      <c r="AE7" s="59"/>
      <c r="AF7" s="50"/>
      <c r="AG7" s="59"/>
      <c r="AH7" s="48"/>
    </row>
    <row r="8" spans="3:34" ht="15">
      <c r="C8" s="33"/>
      <c r="D8" s="33"/>
      <c r="E8" s="33"/>
      <c r="F8" s="33"/>
      <c r="G8" s="33"/>
      <c r="K8" s="33"/>
      <c r="L8" s="33"/>
      <c r="M8" s="33"/>
      <c r="N8" s="33"/>
      <c r="P8" s="33"/>
      <c r="Z8" s="33"/>
      <c r="AA8" s="33"/>
      <c r="AB8" s="33"/>
      <c r="AC8" s="33"/>
      <c r="AD8" s="41"/>
      <c r="AE8" s="33"/>
      <c r="AF8" s="33"/>
      <c r="AG8" s="33"/>
      <c r="AH8" s="33"/>
    </row>
    <row r="9" spans="3:34" ht="15">
      <c r="C9" s="33"/>
      <c r="D9" s="33"/>
      <c r="E9" s="33"/>
      <c r="F9" s="33"/>
      <c r="G9" s="33"/>
      <c r="K9" s="33"/>
      <c r="L9" s="33"/>
      <c r="M9" s="33"/>
      <c r="N9" s="33"/>
      <c r="P9" s="33"/>
      <c r="Z9" s="33"/>
      <c r="AA9" s="33"/>
      <c r="AB9" s="33"/>
      <c r="AC9" s="33"/>
      <c r="AD9" s="41"/>
      <c r="AE9" s="33"/>
      <c r="AF9" s="33"/>
      <c r="AG9" s="33"/>
      <c r="AH9" s="33"/>
    </row>
    <row r="10" spans="3:34" ht="15">
      <c r="C10" s="33"/>
      <c r="D10" s="33"/>
      <c r="E10" s="33"/>
      <c r="F10" s="33"/>
      <c r="G10" s="33"/>
      <c r="K10" s="33"/>
      <c r="L10" s="33"/>
      <c r="M10" s="33"/>
      <c r="N10" s="33"/>
      <c r="P10" s="33"/>
      <c r="Z10" s="33"/>
      <c r="AA10" s="33"/>
      <c r="AB10" s="33"/>
      <c r="AC10" s="33"/>
      <c r="AD10" s="41"/>
      <c r="AE10" s="33"/>
      <c r="AF10" s="33"/>
      <c r="AG10" s="33"/>
      <c r="AH10" s="33"/>
    </row>
    <row r="11" spans="3:34" ht="15">
      <c r="C11" s="33"/>
      <c r="D11" s="33"/>
      <c r="E11" s="33"/>
      <c r="F11" s="33"/>
      <c r="G11" s="33"/>
      <c r="K11" s="33"/>
      <c r="L11" s="33"/>
      <c r="M11" s="33"/>
      <c r="N11" s="33"/>
      <c r="P11" s="33"/>
      <c r="Z11" s="33"/>
      <c r="AA11" s="33"/>
      <c r="AB11" s="33"/>
      <c r="AC11" s="33"/>
      <c r="AD11" s="41"/>
      <c r="AE11" s="33"/>
      <c r="AF11" s="33"/>
      <c r="AG11" s="33"/>
      <c r="AH11" s="33"/>
    </row>
    <row r="12" spans="3:34" ht="15">
      <c r="C12" s="33"/>
      <c r="D12" s="33"/>
      <c r="E12" s="33"/>
      <c r="F12" s="33"/>
      <c r="G12" s="33"/>
      <c r="K12" s="33"/>
      <c r="L12" s="33"/>
      <c r="M12" s="33"/>
      <c r="N12" s="33"/>
      <c r="P12" s="33"/>
      <c r="Z12" s="33"/>
      <c r="AA12" s="33"/>
      <c r="AB12" s="33"/>
      <c r="AC12" s="33"/>
      <c r="AD12" s="41"/>
      <c r="AE12" s="33"/>
      <c r="AF12" s="33"/>
      <c r="AG12" s="33"/>
      <c r="AH12" s="33"/>
    </row>
    <row r="13" spans="3:34" ht="15">
      <c r="C13" s="33"/>
      <c r="D13" s="33"/>
      <c r="E13" s="33"/>
      <c r="F13" s="33"/>
      <c r="G13" s="33"/>
      <c r="K13" s="33"/>
      <c r="L13" s="33"/>
      <c r="M13" s="33"/>
      <c r="N13" s="33"/>
      <c r="P13" s="33"/>
      <c r="Z13" s="33"/>
      <c r="AA13" s="33"/>
      <c r="AB13" s="33"/>
      <c r="AC13" s="33"/>
      <c r="AD13" s="41"/>
      <c r="AE13" s="33"/>
      <c r="AF13" s="33"/>
      <c r="AG13" s="33"/>
      <c r="AH13" s="33"/>
    </row>
    <row r="14" spans="3:34" ht="15">
      <c r="C14" s="33"/>
      <c r="D14" s="33"/>
      <c r="E14" s="33"/>
      <c r="F14" s="33"/>
      <c r="G14" s="33"/>
      <c r="K14" s="33"/>
      <c r="L14" s="33"/>
      <c r="M14" s="33"/>
      <c r="N14" s="33"/>
      <c r="P14" s="33"/>
      <c r="Z14" s="33"/>
      <c r="AA14" s="33"/>
      <c r="AB14" s="33"/>
      <c r="AC14" s="33"/>
      <c r="AD14" s="41"/>
      <c r="AE14" s="33"/>
      <c r="AF14" s="33"/>
      <c r="AG14" s="33"/>
      <c r="AH14" s="33"/>
    </row>
  </sheetData>
  <sheetProtection password="D3C7" sheet="1"/>
  <mergeCells count="12">
    <mergeCell ref="Y5:Z5"/>
    <mergeCell ref="AA5:AH5"/>
    <mergeCell ref="A1:AH1"/>
    <mergeCell ref="A3:AH3"/>
    <mergeCell ref="A5:C5"/>
    <mergeCell ref="D5:H5"/>
    <mergeCell ref="I5:K5"/>
    <mergeCell ref="L5:N5"/>
    <mergeCell ref="O5:P5"/>
    <mergeCell ref="Q5:T5"/>
    <mergeCell ref="U5:W5"/>
    <mergeCell ref="AA4:AG4"/>
  </mergeCells>
  <dataValidations count="1">
    <dataValidation type="list" allowBlank="1" showInputMessage="1" showErrorMessage="1" sqref="AG7">
      <formula1>"SI,"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"/>
  <sheetViews>
    <sheetView showGridLines="0" zoomScalePageLayoutView="0" workbookViewId="0" topLeftCell="A1">
      <selection activeCell="A1" sqref="A1:R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0" customWidth="1"/>
    <col min="13" max="13" width="10.7109375" style="0" customWidth="1"/>
    <col min="14" max="16" width="8.7109375" style="0" customWidth="1"/>
    <col min="17" max="17" width="14.7109375" style="0" customWidth="1"/>
    <col min="18" max="18" width="10.7109375" style="0" customWidth="1"/>
  </cols>
  <sheetData>
    <row r="1" spans="1:18" ht="22.5" customHeight="1">
      <c r="A1" s="239"/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9"/>
    </row>
    <row r="2" spans="1:18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7"/>
    </row>
    <row r="3" spans="1:18" ht="22.5" customHeight="1">
      <c r="A3" s="242" t="s">
        <v>54</v>
      </c>
      <c r="B3" s="243"/>
      <c r="C3" s="243"/>
      <c r="D3" s="243"/>
      <c r="E3" s="243"/>
      <c r="F3" s="243"/>
      <c r="G3" s="243"/>
      <c r="H3" s="243"/>
      <c r="I3" s="243"/>
      <c r="J3" s="243"/>
      <c r="K3" s="258"/>
      <c r="L3" s="258"/>
      <c r="M3" s="258"/>
      <c r="N3" s="258"/>
      <c r="O3" s="258"/>
      <c r="P3" s="258"/>
      <c r="Q3" s="258"/>
      <c r="R3" s="259"/>
    </row>
    <row r="4" spans="1:18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8"/>
      <c r="P4" s="258"/>
      <c r="Q4" s="258"/>
      <c r="R4" s="259"/>
    </row>
    <row r="5" spans="1:18" s="62" customFormat="1" ht="22.5" customHeight="1">
      <c r="A5" s="256"/>
      <c r="B5" s="257"/>
      <c r="C5" s="257"/>
      <c r="D5" s="257"/>
      <c r="E5" s="257"/>
      <c r="F5" s="257"/>
      <c r="G5" s="257"/>
      <c r="H5" s="257"/>
      <c r="I5" s="257"/>
      <c r="J5" s="257"/>
      <c r="K5" s="260" t="s">
        <v>13</v>
      </c>
      <c r="L5" s="261"/>
      <c r="M5" s="261"/>
      <c r="N5" s="261"/>
      <c r="O5" s="261"/>
      <c r="P5" s="261"/>
      <c r="Q5" s="262"/>
      <c r="R5" s="84">
        <v>30</v>
      </c>
    </row>
    <row r="6" spans="1:18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49</v>
      </c>
      <c r="L6" s="72" t="s">
        <v>50</v>
      </c>
      <c r="M6" s="72" t="s">
        <v>51</v>
      </c>
      <c r="N6" s="73" t="s">
        <v>40</v>
      </c>
      <c r="O6" s="72" t="s">
        <v>52</v>
      </c>
      <c r="P6" s="72" t="s">
        <v>53</v>
      </c>
      <c r="Q6" s="72" t="s">
        <v>48</v>
      </c>
      <c r="R6" s="74" t="s">
        <v>46</v>
      </c>
    </row>
    <row r="7" spans="1:18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1"/>
      <c r="L7" s="82"/>
      <c r="M7" s="80"/>
      <c r="N7" s="80"/>
      <c r="O7" s="83"/>
      <c r="P7" s="80"/>
      <c r="Q7" s="81"/>
      <c r="R7" s="80"/>
    </row>
    <row r="9" spans="9:10" ht="12.75">
      <c r="I9" s="6"/>
      <c r="J9" s="2"/>
    </row>
  </sheetData>
  <sheetProtection password="D3C7" sheet="1" objects="1" scenarios="1"/>
  <mergeCells count="5">
    <mergeCell ref="A5:J5"/>
    <mergeCell ref="A1:R1"/>
    <mergeCell ref="K5:Q5"/>
    <mergeCell ref="A3:R3"/>
    <mergeCell ref="A4:R4"/>
  </mergeCells>
  <dataValidations count="1">
    <dataValidation type="list" allowBlank="1" showInputMessage="1" showErrorMessage="1" sqref="Q7">
      <formula1>"SI,"</formula1>
    </dataValidation>
  </dataValidations>
  <printOptions/>
  <pageMargins left="0.75" right="0.75" top="1" bottom="1" header="0.5" footer="0.5"/>
  <pageSetup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L161"/>
  <sheetViews>
    <sheetView showGridLines="0" tabSelected="1" zoomScalePageLayoutView="0" workbookViewId="0" topLeftCell="A1">
      <selection activeCell="A1" sqref="A1:AI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8.28125" style="107" bestFit="1" customWidth="1"/>
    <col min="29" max="29" width="12.7109375" style="119" customWidth="1"/>
    <col min="30" max="30" width="14.00390625" style="119" customWidth="1"/>
    <col min="31" max="31" width="15.7109375" style="119" customWidth="1"/>
    <col min="32" max="32" width="15.7109375" style="117" customWidth="1"/>
    <col min="33" max="33" width="14.7109375" style="117" customWidth="1"/>
    <col min="34" max="34" width="16.140625" style="121" customWidth="1"/>
    <col min="35" max="35" width="15.421875" style="107" customWidth="1"/>
    <col min="36" max="37" width="9.140625" style="107" customWidth="1"/>
    <col min="38" max="38" width="19.00390625" style="107" customWidth="1"/>
    <col min="39" max="16384" width="9.140625" style="107" customWidth="1"/>
  </cols>
  <sheetData>
    <row r="1" spans="1:35" s="90" customFormat="1" ht="22.5" customHeight="1">
      <c r="A1" s="269" t="s">
        <v>112</v>
      </c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  <c r="AC1" s="270"/>
      <c r="AD1" s="270"/>
      <c r="AE1" s="270"/>
      <c r="AF1" s="270"/>
      <c r="AG1" s="270"/>
      <c r="AH1" s="270"/>
      <c r="AI1" s="271"/>
    </row>
    <row r="2" spans="1:34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92"/>
      <c r="AC2" s="21"/>
      <c r="AD2" s="21"/>
      <c r="AE2" s="21"/>
      <c r="AF2" s="95"/>
      <c r="AG2" s="96"/>
      <c r="AH2" s="130"/>
    </row>
    <row r="3" spans="1:35" s="90" customFormat="1" ht="22.5" customHeight="1">
      <c r="A3" s="253" t="s">
        <v>113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2"/>
      <c r="V3" s="272"/>
      <c r="W3" s="272"/>
      <c r="X3" s="272"/>
      <c r="Y3" s="272"/>
      <c r="Z3" s="272"/>
      <c r="AA3" s="272"/>
      <c r="AB3" s="272"/>
      <c r="AC3" s="272"/>
      <c r="AD3" s="272"/>
      <c r="AE3" s="272"/>
      <c r="AF3" s="272"/>
      <c r="AG3" s="272"/>
      <c r="AH3" s="272"/>
      <c r="AI3" s="273"/>
    </row>
    <row r="4" spans="1:35" s="90" customFormat="1" ht="15" customHeight="1">
      <c r="A4" s="98"/>
      <c r="B4" s="99"/>
      <c r="C4" s="100"/>
      <c r="D4" s="101"/>
      <c r="E4" s="100"/>
      <c r="F4" s="101"/>
      <c r="G4" s="102"/>
      <c r="H4" s="102"/>
      <c r="I4" s="140"/>
      <c r="J4" s="102"/>
      <c r="K4" s="99"/>
      <c r="L4" s="99"/>
      <c r="M4" s="99"/>
      <c r="N4" s="100"/>
      <c r="O4" s="101"/>
      <c r="P4" s="100"/>
      <c r="Q4" s="100"/>
      <c r="R4" s="99"/>
      <c r="S4" s="101"/>
      <c r="T4" s="99"/>
      <c r="U4" s="99"/>
      <c r="V4" s="99"/>
      <c r="W4" s="99"/>
      <c r="X4" s="99"/>
      <c r="Y4" s="99"/>
      <c r="Z4" s="99"/>
      <c r="AA4" s="99"/>
      <c r="AB4" s="99"/>
      <c r="AC4" s="100"/>
      <c r="AD4" s="251"/>
      <c r="AE4" s="274"/>
      <c r="AF4" s="274"/>
      <c r="AG4" s="274"/>
      <c r="AH4" s="275"/>
      <c r="AI4" s="268"/>
    </row>
    <row r="5" spans="1:35" s="90" customFormat="1" ht="22.5" customHeight="1">
      <c r="A5" s="253" t="s">
        <v>14</v>
      </c>
      <c r="B5" s="263"/>
      <c r="C5" s="264"/>
      <c r="D5" s="253" t="s">
        <v>15</v>
      </c>
      <c r="E5" s="263"/>
      <c r="F5" s="263"/>
      <c r="G5" s="263"/>
      <c r="H5" s="263"/>
      <c r="I5" s="263"/>
      <c r="J5" s="263"/>
      <c r="K5" s="264"/>
      <c r="L5" s="253" t="s">
        <v>16</v>
      </c>
      <c r="M5" s="263"/>
      <c r="N5" s="264"/>
      <c r="O5" s="253" t="s">
        <v>1</v>
      </c>
      <c r="P5" s="263"/>
      <c r="Q5" s="263"/>
      <c r="R5" s="253" t="s">
        <v>17</v>
      </c>
      <c r="S5" s="264"/>
      <c r="T5" s="253" t="s">
        <v>18</v>
      </c>
      <c r="U5" s="263"/>
      <c r="V5" s="263"/>
      <c r="W5" s="264"/>
      <c r="X5" s="253" t="s">
        <v>19</v>
      </c>
      <c r="Y5" s="263"/>
      <c r="Z5" s="263"/>
      <c r="AA5" s="103" t="s">
        <v>47</v>
      </c>
      <c r="AB5" s="253" t="s">
        <v>20</v>
      </c>
      <c r="AC5" s="264"/>
      <c r="AD5" s="253" t="s">
        <v>62</v>
      </c>
      <c r="AE5" s="267"/>
      <c r="AF5" s="267"/>
      <c r="AG5" s="267"/>
      <c r="AH5" s="267"/>
      <c r="AI5" s="268"/>
    </row>
    <row r="6" spans="1:38" ht="36" customHeight="1">
      <c r="A6" s="104" t="s">
        <v>21</v>
      </c>
      <c r="B6" s="104" t="s">
        <v>22</v>
      </c>
      <c r="C6" s="52" t="s">
        <v>23</v>
      </c>
      <c r="D6" s="104" t="s">
        <v>24</v>
      </c>
      <c r="E6" s="105" t="s">
        <v>25</v>
      </c>
      <c r="F6" s="104" t="s">
        <v>26</v>
      </c>
      <c r="G6" s="141" t="s">
        <v>64</v>
      </c>
      <c r="H6" s="106" t="s">
        <v>65</v>
      </c>
      <c r="I6" s="142" t="s">
        <v>66</v>
      </c>
      <c r="J6" s="141" t="s">
        <v>67</v>
      </c>
      <c r="K6" s="104" t="s">
        <v>28</v>
      </c>
      <c r="L6" s="104" t="s">
        <v>21</v>
      </c>
      <c r="M6" s="104" t="s">
        <v>24</v>
      </c>
      <c r="N6" s="52" t="s">
        <v>29</v>
      </c>
      <c r="O6" s="104" t="s">
        <v>30</v>
      </c>
      <c r="P6" s="105" t="s">
        <v>31</v>
      </c>
      <c r="Q6" s="105" t="s">
        <v>32</v>
      </c>
      <c r="R6" s="104" t="s">
        <v>33</v>
      </c>
      <c r="S6" s="104" t="s">
        <v>26</v>
      </c>
      <c r="T6" s="104" t="s">
        <v>33</v>
      </c>
      <c r="U6" s="104" t="s">
        <v>34</v>
      </c>
      <c r="V6" s="104" t="s">
        <v>35</v>
      </c>
      <c r="W6" s="104" t="s">
        <v>36</v>
      </c>
      <c r="X6" s="104" t="s">
        <v>21</v>
      </c>
      <c r="Y6" s="104" t="s">
        <v>24</v>
      </c>
      <c r="Z6" s="104" t="s">
        <v>37</v>
      </c>
      <c r="AA6" s="104" t="s">
        <v>25</v>
      </c>
      <c r="AB6" s="104" t="s">
        <v>24</v>
      </c>
      <c r="AC6" s="52" t="s">
        <v>38</v>
      </c>
      <c r="AD6" s="127" t="s">
        <v>56</v>
      </c>
      <c r="AE6" s="127" t="s">
        <v>57</v>
      </c>
      <c r="AF6" s="127" t="s">
        <v>59</v>
      </c>
      <c r="AG6" s="128" t="s">
        <v>58</v>
      </c>
      <c r="AH6" s="131" t="s">
        <v>60</v>
      </c>
      <c r="AI6" s="129" t="s">
        <v>63</v>
      </c>
      <c r="AJ6" s="265"/>
      <c r="AK6" s="266"/>
      <c r="AL6" s="266"/>
    </row>
    <row r="7" spans="1:34" ht="15">
      <c r="A7" s="108"/>
      <c r="B7" s="108"/>
      <c r="C7" s="109"/>
      <c r="D7" s="110"/>
      <c r="E7" s="109"/>
      <c r="F7" s="111"/>
      <c r="G7" s="112"/>
      <c r="H7" s="112"/>
      <c r="I7" s="107"/>
      <c r="J7" s="112"/>
      <c r="K7" s="108"/>
      <c r="L7" s="108"/>
      <c r="M7" s="108"/>
      <c r="N7" s="109"/>
      <c r="O7" s="111"/>
      <c r="P7" s="109"/>
      <c r="Q7" s="109"/>
      <c r="R7" s="108"/>
      <c r="S7" s="111"/>
      <c r="T7" s="108"/>
      <c r="U7" s="108"/>
      <c r="V7" s="108"/>
      <c r="W7" s="108"/>
      <c r="X7" s="113"/>
      <c r="Y7" s="113"/>
      <c r="Z7" s="113"/>
      <c r="AA7" s="114"/>
      <c r="AB7" s="108"/>
      <c r="AC7" s="109"/>
      <c r="AD7" s="109"/>
      <c r="AE7" s="109"/>
      <c r="AF7" s="115"/>
      <c r="AG7" s="116"/>
      <c r="AH7" s="112"/>
    </row>
    <row r="8" spans="1:35" ht="15">
      <c r="A8" s="108">
        <v>2020</v>
      </c>
      <c r="B8" s="108">
        <v>367</v>
      </c>
      <c r="C8" s="109" t="s">
        <v>114</v>
      </c>
      <c r="D8" s="208" t="s">
        <v>115</v>
      </c>
      <c r="E8" s="109" t="s">
        <v>114</v>
      </c>
      <c r="F8" s="111" t="s">
        <v>116</v>
      </c>
      <c r="G8" s="112">
        <v>209.15</v>
      </c>
      <c r="H8" s="112">
        <v>0</v>
      </c>
      <c r="I8" s="107" t="s">
        <v>117</v>
      </c>
      <c r="J8" s="112">
        <f aca="true" t="shared" si="0" ref="J8:J39">IF(I8="SI",G8-H8,G8)</f>
        <v>209.15</v>
      </c>
      <c r="K8" s="209" t="s">
        <v>118</v>
      </c>
      <c r="L8" s="108">
        <v>0</v>
      </c>
      <c r="M8" s="108">
        <v>0</v>
      </c>
      <c r="N8" s="109"/>
      <c r="O8" s="111" t="s">
        <v>119</v>
      </c>
      <c r="P8" s="109" t="s">
        <v>120</v>
      </c>
      <c r="Q8" s="109" t="s">
        <v>118</v>
      </c>
      <c r="R8" s="108">
        <v>1</v>
      </c>
      <c r="S8" s="111" t="s">
        <v>121</v>
      </c>
      <c r="T8" s="108">
        <v>1040405</v>
      </c>
      <c r="U8" s="108">
        <v>1810</v>
      </c>
      <c r="V8" s="108">
        <v>1195</v>
      </c>
      <c r="W8" s="108">
        <v>99</v>
      </c>
      <c r="X8" s="113">
        <v>2020</v>
      </c>
      <c r="Y8" s="113">
        <v>155</v>
      </c>
      <c r="Z8" s="113">
        <v>0</v>
      </c>
      <c r="AA8" s="114" t="s">
        <v>114</v>
      </c>
      <c r="AB8" s="108">
        <v>1</v>
      </c>
      <c r="AC8" s="109" t="s">
        <v>122</v>
      </c>
      <c r="AD8" s="210" t="s">
        <v>123</v>
      </c>
      <c r="AE8" s="210" t="s">
        <v>124</v>
      </c>
      <c r="AF8" s="211">
        <f aca="true" t="shared" si="1" ref="AF8:AF39">AE8-AD8</f>
        <v>-7</v>
      </c>
      <c r="AG8" s="212">
        <f aca="true" t="shared" si="2" ref="AG8:AG39">IF(AI8="SI",0,J8)</f>
        <v>209.15</v>
      </c>
      <c r="AH8" s="213">
        <f aca="true" t="shared" si="3" ref="AH8:AH39">AG8*AF8</f>
        <v>-1464.05</v>
      </c>
      <c r="AI8" s="214" t="s">
        <v>117</v>
      </c>
    </row>
    <row r="9" spans="1:35" ht="15">
      <c r="A9" s="108">
        <v>2020</v>
      </c>
      <c r="B9" s="108">
        <v>368</v>
      </c>
      <c r="C9" s="109" t="s">
        <v>125</v>
      </c>
      <c r="D9" s="208" t="s">
        <v>126</v>
      </c>
      <c r="E9" s="109" t="s">
        <v>114</v>
      </c>
      <c r="F9" s="111" t="s">
        <v>127</v>
      </c>
      <c r="G9" s="112">
        <v>306.53</v>
      </c>
      <c r="H9" s="112">
        <v>55.28</v>
      </c>
      <c r="I9" s="107" t="s">
        <v>128</v>
      </c>
      <c r="J9" s="112">
        <f t="shared" si="0"/>
        <v>251.24999999999997</v>
      </c>
      <c r="K9" s="209" t="s">
        <v>129</v>
      </c>
      <c r="L9" s="108">
        <v>2020</v>
      </c>
      <c r="M9" s="108">
        <v>3129</v>
      </c>
      <c r="N9" s="109" t="s">
        <v>125</v>
      </c>
      <c r="O9" s="111" t="s">
        <v>130</v>
      </c>
      <c r="P9" s="109" t="s">
        <v>131</v>
      </c>
      <c r="Q9" s="109" t="s">
        <v>131</v>
      </c>
      <c r="R9" s="108">
        <v>1</v>
      </c>
      <c r="S9" s="111" t="s">
        <v>121</v>
      </c>
      <c r="T9" s="108">
        <v>1010204</v>
      </c>
      <c r="U9" s="108">
        <v>150</v>
      </c>
      <c r="V9" s="108">
        <v>1056</v>
      </c>
      <c r="W9" s="108">
        <v>99</v>
      </c>
      <c r="X9" s="113">
        <v>2020</v>
      </c>
      <c r="Y9" s="113">
        <v>75</v>
      </c>
      <c r="Z9" s="113">
        <v>0</v>
      </c>
      <c r="AA9" s="114" t="s">
        <v>132</v>
      </c>
      <c r="AB9" s="108">
        <v>16</v>
      </c>
      <c r="AC9" s="109" t="s">
        <v>133</v>
      </c>
      <c r="AD9" s="210" t="s">
        <v>134</v>
      </c>
      <c r="AE9" s="210" t="s">
        <v>124</v>
      </c>
      <c r="AF9" s="211">
        <f t="shared" si="1"/>
        <v>-8</v>
      </c>
      <c r="AG9" s="212">
        <f t="shared" si="2"/>
        <v>251.24999999999997</v>
      </c>
      <c r="AH9" s="213">
        <f t="shared" si="3"/>
        <v>-2009.9999999999998</v>
      </c>
      <c r="AI9" s="214" t="s">
        <v>117</v>
      </c>
    </row>
    <row r="10" spans="1:35" ht="15">
      <c r="A10" s="108">
        <v>2020</v>
      </c>
      <c r="B10" s="108">
        <v>369</v>
      </c>
      <c r="C10" s="109" t="s">
        <v>135</v>
      </c>
      <c r="D10" s="208" t="s">
        <v>115</v>
      </c>
      <c r="E10" s="109" t="s">
        <v>135</v>
      </c>
      <c r="F10" s="111" t="s">
        <v>136</v>
      </c>
      <c r="G10" s="112">
        <v>138.63</v>
      </c>
      <c r="H10" s="112">
        <v>0</v>
      </c>
      <c r="I10" s="107" t="s">
        <v>128</v>
      </c>
      <c r="J10" s="112">
        <f t="shared" si="0"/>
        <v>138.63</v>
      </c>
      <c r="K10" s="209" t="s">
        <v>118</v>
      </c>
      <c r="L10" s="108">
        <v>0</v>
      </c>
      <c r="M10" s="108">
        <v>0</v>
      </c>
      <c r="N10" s="109"/>
      <c r="O10" s="111" t="s">
        <v>137</v>
      </c>
      <c r="P10" s="109" t="s">
        <v>120</v>
      </c>
      <c r="Q10" s="109" t="s">
        <v>138</v>
      </c>
      <c r="R10" s="108">
        <v>3</v>
      </c>
      <c r="S10" s="111" t="s">
        <v>139</v>
      </c>
      <c r="T10" s="108">
        <v>1010505</v>
      </c>
      <c r="U10" s="108">
        <v>490</v>
      </c>
      <c r="V10" s="108">
        <v>1085</v>
      </c>
      <c r="W10" s="108">
        <v>99</v>
      </c>
      <c r="X10" s="113">
        <v>2020</v>
      </c>
      <c r="Y10" s="113">
        <v>271</v>
      </c>
      <c r="Z10" s="113">
        <v>0</v>
      </c>
      <c r="AA10" s="114" t="s">
        <v>135</v>
      </c>
      <c r="AB10" s="108">
        <v>2</v>
      </c>
      <c r="AC10" s="109" t="s">
        <v>122</v>
      </c>
      <c r="AD10" s="210" t="s">
        <v>140</v>
      </c>
      <c r="AE10" s="210" t="s">
        <v>124</v>
      </c>
      <c r="AF10" s="211">
        <f t="shared" si="1"/>
        <v>-14</v>
      </c>
      <c r="AG10" s="212">
        <f t="shared" si="2"/>
        <v>138.63</v>
      </c>
      <c r="AH10" s="213">
        <f t="shared" si="3"/>
        <v>-1940.82</v>
      </c>
      <c r="AI10" s="214" t="s">
        <v>117</v>
      </c>
    </row>
    <row r="11" spans="1:35" ht="15">
      <c r="A11" s="108">
        <v>2020</v>
      </c>
      <c r="B11" s="108">
        <v>370</v>
      </c>
      <c r="C11" s="109" t="s">
        <v>141</v>
      </c>
      <c r="D11" s="208" t="s">
        <v>115</v>
      </c>
      <c r="E11" s="109" t="s">
        <v>141</v>
      </c>
      <c r="F11" s="111" t="s">
        <v>142</v>
      </c>
      <c r="G11" s="112">
        <v>172.79</v>
      </c>
      <c r="H11" s="112">
        <v>0</v>
      </c>
      <c r="I11" s="107" t="s">
        <v>117</v>
      </c>
      <c r="J11" s="112">
        <f t="shared" si="0"/>
        <v>172.79</v>
      </c>
      <c r="K11" s="209" t="s">
        <v>118</v>
      </c>
      <c r="L11" s="108">
        <v>0</v>
      </c>
      <c r="M11" s="108">
        <v>0</v>
      </c>
      <c r="N11" s="109"/>
      <c r="O11" s="111" t="s">
        <v>143</v>
      </c>
      <c r="P11" s="109" t="s">
        <v>118</v>
      </c>
      <c r="Q11" s="109" t="s">
        <v>118</v>
      </c>
      <c r="R11" s="108">
        <v>3</v>
      </c>
      <c r="S11" s="111" t="s">
        <v>139</v>
      </c>
      <c r="T11" s="108">
        <v>1010505</v>
      </c>
      <c r="U11" s="108">
        <v>490</v>
      </c>
      <c r="V11" s="108">
        <v>1085</v>
      </c>
      <c r="W11" s="108">
        <v>99</v>
      </c>
      <c r="X11" s="113">
        <v>2020</v>
      </c>
      <c r="Y11" s="113">
        <v>286</v>
      </c>
      <c r="Z11" s="113">
        <v>0</v>
      </c>
      <c r="AA11" s="114" t="s">
        <v>141</v>
      </c>
      <c r="AB11" s="108">
        <v>5</v>
      </c>
      <c r="AC11" s="109" t="s">
        <v>122</v>
      </c>
      <c r="AD11" s="210" t="s">
        <v>144</v>
      </c>
      <c r="AE11" s="210" t="s">
        <v>124</v>
      </c>
      <c r="AF11" s="211">
        <f t="shared" si="1"/>
        <v>-16</v>
      </c>
      <c r="AG11" s="212">
        <f t="shared" si="2"/>
        <v>172.79</v>
      </c>
      <c r="AH11" s="213">
        <f t="shared" si="3"/>
        <v>-2764.64</v>
      </c>
      <c r="AI11" s="214" t="s">
        <v>117</v>
      </c>
    </row>
    <row r="12" spans="1:35" ht="15">
      <c r="A12" s="108">
        <v>2020</v>
      </c>
      <c r="B12" s="108">
        <v>371</v>
      </c>
      <c r="C12" s="109" t="s">
        <v>141</v>
      </c>
      <c r="D12" s="208" t="s">
        <v>145</v>
      </c>
      <c r="E12" s="109" t="s">
        <v>141</v>
      </c>
      <c r="F12" s="111" t="s">
        <v>116</v>
      </c>
      <c r="G12" s="112">
        <v>64.75</v>
      </c>
      <c r="H12" s="112">
        <v>0</v>
      </c>
      <c r="I12" s="107" t="s">
        <v>117</v>
      </c>
      <c r="J12" s="112">
        <f t="shared" si="0"/>
        <v>64.75</v>
      </c>
      <c r="K12" s="209" t="s">
        <v>118</v>
      </c>
      <c r="L12" s="108">
        <v>0</v>
      </c>
      <c r="M12" s="108">
        <v>0</v>
      </c>
      <c r="N12" s="109"/>
      <c r="O12" s="111" t="s">
        <v>146</v>
      </c>
      <c r="P12" s="109" t="s">
        <v>120</v>
      </c>
      <c r="Q12" s="109" t="s">
        <v>118</v>
      </c>
      <c r="R12" s="108">
        <v>1</v>
      </c>
      <c r="S12" s="111" t="s">
        <v>121</v>
      </c>
      <c r="T12" s="108">
        <v>1040405</v>
      </c>
      <c r="U12" s="108">
        <v>1810</v>
      </c>
      <c r="V12" s="108">
        <v>1195</v>
      </c>
      <c r="W12" s="108">
        <v>99</v>
      </c>
      <c r="X12" s="113">
        <v>2020</v>
      </c>
      <c r="Y12" s="113">
        <v>155</v>
      </c>
      <c r="Z12" s="113">
        <v>0</v>
      </c>
      <c r="AA12" s="114" t="s">
        <v>141</v>
      </c>
      <c r="AB12" s="108">
        <v>10</v>
      </c>
      <c r="AC12" s="109" t="s">
        <v>122</v>
      </c>
      <c r="AD12" s="210" t="s">
        <v>144</v>
      </c>
      <c r="AE12" s="210" t="s">
        <v>124</v>
      </c>
      <c r="AF12" s="211">
        <f t="shared" si="1"/>
        <v>-16</v>
      </c>
      <c r="AG12" s="212">
        <f t="shared" si="2"/>
        <v>64.75</v>
      </c>
      <c r="AH12" s="213">
        <f t="shared" si="3"/>
        <v>-1036</v>
      </c>
      <c r="AI12" s="214" t="s">
        <v>117</v>
      </c>
    </row>
    <row r="13" spans="1:35" ht="15">
      <c r="A13" s="108">
        <v>2020</v>
      </c>
      <c r="B13" s="108">
        <v>372</v>
      </c>
      <c r="C13" s="109" t="s">
        <v>141</v>
      </c>
      <c r="D13" s="208" t="s">
        <v>145</v>
      </c>
      <c r="E13" s="109" t="s">
        <v>141</v>
      </c>
      <c r="F13" s="111" t="s">
        <v>147</v>
      </c>
      <c r="G13" s="112">
        <v>100.74</v>
      </c>
      <c r="H13" s="112">
        <v>0</v>
      </c>
      <c r="I13" s="107" t="s">
        <v>117</v>
      </c>
      <c r="J13" s="112">
        <f t="shared" si="0"/>
        <v>100.74</v>
      </c>
      <c r="K13" s="209" t="s">
        <v>118</v>
      </c>
      <c r="L13" s="108">
        <v>0</v>
      </c>
      <c r="M13" s="108">
        <v>0</v>
      </c>
      <c r="N13" s="109"/>
      <c r="O13" s="111" t="s">
        <v>148</v>
      </c>
      <c r="P13" s="109" t="s">
        <v>149</v>
      </c>
      <c r="Q13" s="109" t="s">
        <v>150</v>
      </c>
      <c r="R13" s="108">
        <v>1</v>
      </c>
      <c r="S13" s="111" t="s">
        <v>121</v>
      </c>
      <c r="T13" s="108">
        <v>4000005</v>
      </c>
      <c r="U13" s="108">
        <v>13570</v>
      </c>
      <c r="V13" s="108">
        <v>5005</v>
      </c>
      <c r="W13" s="108">
        <v>5</v>
      </c>
      <c r="X13" s="113">
        <v>2020</v>
      </c>
      <c r="Y13" s="113">
        <v>272</v>
      </c>
      <c r="Z13" s="113">
        <v>0</v>
      </c>
      <c r="AA13" s="114" t="s">
        <v>141</v>
      </c>
      <c r="AB13" s="108">
        <v>4</v>
      </c>
      <c r="AC13" s="109" t="s">
        <v>122</v>
      </c>
      <c r="AD13" s="210" t="s">
        <v>144</v>
      </c>
      <c r="AE13" s="210" t="s">
        <v>124</v>
      </c>
      <c r="AF13" s="211">
        <f t="shared" si="1"/>
        <v>-16</v>
      </c>
      <c r="AG13" s="212">
        <f t="shared" si="2"/>
        <v>100.74</v>
      </c>
      <c r="AH13" s="213">
        <f t="shared" si="3"/>
        <v>-1611.84</v>
      </c>
      <c r="AI13" s="214" t="s">
        <v>117</v>
      </c>
    </row>
    <row r="14" spans="1:35" ht="15">
      <c r="A14" s="108">
        <v>2020</v>
      </c>
      <c r="B14" s="108">
        <v>373</v>
      </c>
      <c r="C14" s="109" t="s">
        <v>141</v>
      </c>
      <c r="D14" s="208" t="s">
        <v>151</v>
      </c>
      <c r="E14" s="109" t="s">
        <v>152</v>
      </c>
      <c r="F14" s="111" t="s">
        <v>153</v>
      </c>
      <c r="G14" s="112">
        <v>160</v>
      </c>
      <c r="H14" s="112">
        <v>0</v>
      </c>
      <c r="I14" s="107" t="s">
        <v>117</v>
      </c>
      <c r="J14" s="112">
        <f t="shared" si="0"/>
        <v>160</v>
      </c>
      <c r="K14" s="209" t="s">
        <v>154</v>
      </c>
      <c r="L14" s="108">
        <v>2020</v>
      </c>
      <c r="M14" s="108">
        <v>3155</v>
      </c>
      <c r="N14" s="109" t="s">
        <v>135</v>
      </c>
      <c r="O14" s="111" t="s">
        <v>155</v>
      </c>
      <c r="P14" s="109" t="s">
        <v>156</v>
      </c>
      <c r="Q14" s="109" t="s">
        <v>156</v>
      </c>
      <c r="R14" s="108">
        <v>1</v>
      </c>
      <c r="S14" s="111" t="s">
        <v>121</v>
      </c>
      <c r="T14" s="108">
        <v>1010203</v>
      </c>
      <c r="U14" s="108">
        <v>140</v>
      </c>
      <c r="V14" s="108">
        <v>1050</v>
      </c>
      <c r="W14" s="108">
        <v>7</v>
      </c>
      <c r="X14" s="113">
        <v>2020</v>
      </c>
      <c r="Y14" s="113">
        <v>225</v>
      </c>
      <c r="Z14" s="113">
        <v>0</v>
      </c>
      <c r="AA14" s="114" t="s">
        <v>132</v>
      </c>
      <c r="AB14" s="108">
        <v>12</v>
      </c>
      <c r="AC14" s="109" t="s">
        <v>133</v>
      </c>
      <c r="AD14" s="210" t="s">
        <v>140</v>
      </c>
      <c r="AE14" s="210" t="s">
        <v>124</v>
      </c>
      <c r="AF14" s="211">
        <f t="shared" si="1"/>
        <v>-14</v>
      </c>
      <c r="AG14" s="212">
        <f t="shared" si="2"/>
        <v>160</v>
      </c>
      <c r="AH14" s="213">
        <f t="shared" si="3"/>
        <v>-2240</v>
      </c>
      <c r="AI14" s="214" t="s">
        <v>117</v>
      </c>
    </row>
    <row r="15" spans="1:35" ht="15">
      <c r="A15" s="108">
        <v>2020</v>
      </c>
      <c r="B15" s="108">
        <v>374</v>
      </c>
      <c r="C15" s="109" t="s">
        <v>141</v>
      </c>
      <c r="D15" s="208" t="s">
        <v>157</v>
      </c>
      <c r="E15" s="109" t="s">
        <v>135</v>
      </c>
      <c r="F15" s="111" t="s">
        <v>158</v>
      </c>
      <c r="G15" s="112">
        <v>6246.4</v>
      </c>
      <c r="H15" s="112">
        <v>1126.4</v>
      </c>
      <c r="I15" s="107" t="s">
        <v>128</v>
      </c>
      <c r="J15" s="112">
        <f t="shared" si="0"/>
        <v>5120</v>
      </c>
      <c r="K15" s="209" t="s">
        <v>159</v>
      </c>
      <c r="L15" s="108">
        <v>2020</v>
      </c>
      <c r="M15" s="108">
        <v>3181</v>
      </c>
      <c r="N15" s="109" t="s">
        <v>135</v>
      </c>
      <c r="O15" s="111" t="s">
        <v>160</v>
      </c>
      <c r="P15" s="109" t="s">
        <v>161</v>
      </c>
      <c r="Q15" s="109" t="s">
        <v>118</v>
      </c>
      <c r="R15" s="108">
        <v>1</v>
      </c>
      <c r="S15" s="111" t="s">
        <v>121</v>
      </c>
      <c r="T15" s="108">
        <v>1010203</v>
      </c>
      <c r="U15" s="108">
        <v>140</v>
      </c>
      <c r="V15" s="108">
        <v>1050</v>
      </c>
      <c r="W15" s="108">
        <v>9</v>
      </c>
      <c r="X15" s="113">
        <v>2020</v>
      </c>
      <c r="Y15" s="113">
        <v>46</v>
      </c>
      <c r="Z15" s="113">
        <v>0</v>
      </c>
      <c r="AA15" s="114" t="s">
        <v>132</v>
      </c>
      <c r="AB15" s="108">
        <v>17</v>
      </c>
      <c r="AC15" s="109" t="s">
        <v>133</v>
      </c>
      <c r="AD15" s="210" t="s">
        <v>140</v>
      </c>
      <c r="AE15" s="210" t="s">
        <v>124</v>
      </c>
      <c r="AF15" s="211">
        <f t="shared" si="1"/>
        <v>-14</v>
      </c>
      <c r="AG15" s="212">
        <f t="shared" si="2"/>
        <v>5120</v>
      </c>
      <c r="AH15" s="213">
        <f t="shared" si="3"/>
        <v>-71680</v>
      </c>
      <c r="AI15" s="214" t="s">
        <v>117</v>
      </c>
    </row>
    <row r="16" spans="1:35" ht="15">
      <c r="A16" s="108">
        <v>2020</v>
      </c>
      <c r="B16" s="108">
        <v>375</v>
      </c>
      <c r="C16" s="109" t="s">
        <v>141</v>
      </c>
      <c r="D16" s="208" t="s">
        <v>162</v>
      </c>
      <c r="E16" s="109" t="s">
        <v>141</v>
      </c>
      <c r="F16" s="111" t="s">
        <v>163</v>
      </c>
      <c r="G16" s="112">
        <v>9.3</v>
      </c>
      <c r="H16" s="112">
        <v>0</v>
      </c>
      <c r="I16" s="107" t="s">
        <v>117</v>
      </c>
      <c r="J16" s="112">
        <f t="shared" si="0"/>
        <v>9.3</v>
      </c>
      <c r="K16" s="209" t="s">
        <v>118</v>
      </c>
      <c r="L16" s="108">
        <v>0</v>
      </c>
      <c r="M16" s="108">
        <v>0</v>
      </c>
      <c r="N16" s="109"/>
      <c r="O16" s="111" t="s">
        <v>164</v>
      </c>
      <c r="P16" s="109" t="s">
        <v>165</v>
      </c>
      <c r="Q16" s="109" t="s">
        <v>165</v>
      </c>
      <c r="R16" s="108">
        <v>1</v>
      </c>
      <c r="S16" s="111" t="s">
        <v>121</v>
      </c>
      <c r="T16" s="108">
        <v>1090503</v>
      </c>
      <c r="U16" s="108">
        <v>3550</v>
      </c>
      <c r="V16" s="108">
        <v>1736</v>
      </c>
      <c r="W16" s="108">
        <v>99</v>
      </c>
      <c r="X16" s="113">
        <v>2020</v>
      </c>
      <c r="Y16" s="113">
        <v>31</v>
      </c>
      <c r="Z16" s="113">
        <v>0</v>
      </c>
      <c r="AA16" s="114" t="s">
        <v>141</v>
      </c>
      <c r="AB16" s="108">
        <v>3</v>
      </c>
      <c r="AC16" s="109" t="s">
        <v>122</v>
      </c>
      <c r="AD16" s="210" t="s">
        <v>144</v>
      </c>
      <c r="AE16" s="210" t="s">
        <v>124</v>
      </c>
      <c r="AF16" s="211">
        <f t="shared" si="1"/>
        <v>-16</v>
      </c>
      <c r="AG16" s="212">
        <f t="shared" si="2"/>
        <v>9.3</v>
      </c>
      <c r="AH16" s="213">
        <f t="shared" si="3"/>
        <v>-148.8</v>
      </c>
      <c r="AI16" s="214" t="s">
        <v>117</v>
      </c>
    </row>
    <row r="17" spans="1:35" ht="15">
      <c r="A17" s="108">
        <v>2020</v>
      </c>
      <c r="B17" s="108">
        <v>376</v>
      </c>
      <c r="C17" s="109" t="s">
        <v>166</v>
      </c>
      <c r="D17" s="208" t="s">
        <v>167</v>
      </c>
      <c r="E17" s="109" t="s">
        <v>166</v>
      </c>
      <c r="F17" s="111" t="s">
        <v>168</v>
      </c>
      <c r="G17" s="112">
        <v>450</v>
      </c>
      <c r="H17" s="112">
        <v>0</v>
      </c>
      <c r="I17" s="107" t="s">
        <v>117</v>
      </c>
      <c r="J17" s="112">
        <f t="shared" si="0"/>
        <v>450</v>
      </c>
      <c r="K17" s="209" t="s">
        <v>118</v>
      </c>
      <c r="L17" s="108">
        <v>0</v>
      </c>
      <c r="M17" s="108">
        <v>0</v>
      </c>
      <c r="N17" s="109"/>
      <c r="O17" s="111" t="s">
        <v>169</v>
      </c>
      <c r="P17" s="109" t="s">
        <v>170</v>
      </c>
      <c r="Q17" s="109" t="s">
        <v>170</v>
      </c>
      <c r="R17" s="108">
        <v>1</v>
      </c>
      <c r="S17" s="111" t="s">
        <v>121</v>
      </c>
      <c r="T17" s="108">
        <v>1010205</v>
      </c>
      <c r="U17" s="108">
        <v>160</v>
      </c>
      <c r="V17" s="108">
        <v>1035</v>
      </c>
      <c r="W17" s="108">
        <v>1</v>
      </c>
      <c r="X17" s="113">
        <v>2020</v>
      </c>
      <c r="Y17" s="113">
        <v>143</v>
      </c>
      <c r="Z17" s="113">
        <v>0</v>
      </c>
      <c r="AA17" s="114" t="s">
        <v>166</v>
      </c>
      <c r="AB17" s="108">
        <v>6</v>
      </c>
      <c r="AC17" s="109" t="s">
        <v>122</v>
      </c>
      <c r="AD17" s="210" t="s">
        <v>171</v>
      </c>
      <c r="AE17" s="210" t="s">
        <v>124</v>
      </c>
      <c r="AF17" s="211">
        <f t="shared" si="1"/>
        <v>-17</v>
      </c>
      <c r="AG17" s="212">
        <f t="shared" si="2"/>
        <v>450</v>
      </c>
      <c r="AH17" s="213">
        <f t="shared" si="3"/>
        <v>-7650</v>
      </c>
      <c r="AI17" s="214" t="s">
        <v>117</v>
      </c>
    </row>
    <row r="18" spans="1:35" ht="15">
      <c r="A18" s="108">
        <v>2020</v>
      </c>
      <c r="B18" s="108">
        <v>377</v>
      </c>
      <c r="C18" s="109" t="s">
        <v>166</v>
      </c>
      <c r="D18" s="208" t="s">
        <v>172</v>
      </c>
      <c r="E18" s="109" t="s">
        <v>125</v>
      </c>
      <c r="F18" s="111" t="s">
        <v>173</v>
      </c>
      <c r="G18" s="112">
        <v>23378.32</v>
      </c>
      <c r="H18" s="112">
        <v>2125.3</v>
      </c>
      <c r="I18" s="107" t="s">
        <v>128</v>
      </c>
      <c r="J18" s="112">
        <f t="shared" si="0"/>
        <v>21253.02</v>
      </c>
      <c r="K18" s="209" t="s">
        <v>174</v>
      </c>
      <c r="L18" s="108">
        <v>2020</v>
      </c>
      <c r="M18" s="108">
        <v>3157</v>
      </c>
      <c r="N18" s="109" t="s">
        <v>135</v>
      </c>
      <c r="O18" s="111" t="s">
        <v>175</v>
      </c>
      <c r="P18" s="109" t="s">
        <v>176</v>
      </c>
      <c r="Q18" s="109" t="s">
        <v>177</v>
      </c>
      <c r="R18" s="108">
        <v>2</v>
      </c>
      <c r="S18" s="111" t="s">
        <v>178</v>
      </c>
      <c r="T18" s="108">
        <v>2010501</v>
      </c>
      <c r="U18" s="108">
        <v>6130</v>
      </c>
      <c r="V18" s="108">
        <v>3004</v>
      </c>
      <c r="W18" s="108">
        <v>99</v>
      </c>
      <c r="X18" s="113">
        <v>2020</v>
      </c>
      <c r="Y18" s="113">
        <v>57</v>
      </c>
      <c r="Z18" s="113">
        <v>0</v>
      </c>
      <c r="AA18" s="114" t="s">
        <v>122</v>
      </c>
      <c r="AB18" s="108">
        <v>7</v>
      </c>
      <c r="AC18" s="109" t="s">
        <v>122</v>
      </c>
      <c r="AD18" s="210" t="s">
        <v>140</v>
      </c>
      <c r="AE18" s="210" t="s">
        <v>124</v>
      </c>
      <c r="AF18" s="211">
        <f t="shared" si="1"/>
        <v>-14</v>
      </c>
      <c r="AG18" s="212">
        <f t="shared" si="2"/>
        <v>21253.02</v>
      </c>
      <c r="AH18" s="213">
        <f t="shared" si="3"/>
        <v>-297542.28</v>
      </c>
      <c r="AI18" s="214" t="s">
        <v>117</v>
      </c>
    </row>
    <row r="19" spans="1:35" ht="15">
      <c r="A19" s="108">
        <v>2020</v>
      </c>
      <c r="B19" s="108">
        <v>378</v>
      </c>
      <c r="C19" s="109" t="s">
        <v>166</v>
      </c>
      <c r="D19" s="208" t="s">
        <v>179</v>
      </c>
      <c r="E19" s="109" t="s">
        <v>180</v>
      </c>
      <c r="F19" s="111" t="s">
        <v>181</v>
      </c>
      <c r="G19" s="112">
        <v>2442.45</v>
      </c>
      <c r="H19" s="112">
        <v>683.05</v>
      </c>
      <c r="I19" s="107" t="s">
        <v>128</v>
      </c>
      <c r="J19" s="112">
        <f t="shared" si="0"/>
        <v>1759.3999999999999</v>
      </c>
      <c r="K19" s="209" t="s">
        <v>182</v>
      </c>
      <c r="L19" s="108">
        <v>2020</v>
      </c>
      <c r="M19" s="108">
        <v>2011</v>
      </c>
      <c r="N19" s="109" t="s">
        <v>183</v>
      </c>
      <c r="O19" s="111" t="s">
        <v>184</v>
      </c>
      <c r="P19" s="109" t="s">
        <v>185</v>
      </c>
      <c r="Q19" s="109" t="s">
        <v>118</v>
      </c>
      <c r="R19" s="108">
        <v>2</v>
      </c>
      <c r="S19" s="111" t="s">
        <v>178</v>
      </c>
      <c r="T19" s="108">
        <v>1010203</v>
      </c>
      <c r="U19" s="108">
        <v>140</v>
      </c>
      <c r="V19" s="108">
        <v>1050</v>
      </c>
      <c r="W19" s="108">
        <v>2</v>
      </c>
      <c r="X19" s="113">
        <v>2020</v>
      </c>
      <c r="Y19" s="113">
        <v>24</v>
      </c>
      <c r="Z19" s="113">
        <v>0</v>
      </c>
      <c r="AA19" s="114" t="s">
        <v>186</v>
      </c>
      <c r="AB19" s="108">
        <v>224</v>
      </c>
      <c r="AC19" s="109" t="s">
        <v>187</v>
      </c>
      <c r="AD19" s="210" t="s">
        <v>188</v>
      </c>
      <c r="AE19" s="210" t="s">
        <v>187</v>
      </c>
      <c r="AF19" s="211">
        <f t="shared" si="1"/>
        <v>175</v>
      </c>
      <c r="AG19" s="212">
        <f t="shared" si="2"/>
        <v>1759.3999999999999</v>
      </c>
      <c r="AH19" s="213">
        <f t="shared" si="3"/>
        <v>307895</v>
      </c>
      <c r="AI19" s="214" t="s">
        <v>117</v>
      </c>
    </row>
    <row r="20" spans="1:35" ht="15">
      <c r="A20" s="108">
        <v>2020</v>
      </c>
      <c r="B20" s="108">
        <v>378</v>
      </c>
      <c r="C20" s="109" t="s">
        <v>166</v>
      </c>
      <c r="D20" s="208" t="s">
        <v>179</v>
      </c>
      <c r="E20" s="109" t="s">
        <v>180</v>
      </c>
      <c r="F20" s="111" t="s">
        <v>181</v>
      </c>
      <c r="G20" s="112">
        <v>1646.1</v>
      </c>
      <c r="H20" s="112">
        <v>0</v>
      </c>
      <c r="I20" s="107" t="s">
        <v>128</v>
      </c>
      <c r="J20" s="112">
        <f t="shared" si="0"/>
        <v>1646.1</v>
      </c>
      <c r="K20" s="209" t="s">
        <v>182</v>
      </c>
      <c r="L20" s="108">
        <v>2020</v>
      </c>
      <c r="M20" s="108">
        <v>2011</v>
      </c>
      <c r="N20" s="109" t="s">
        <v>183</v>
      </c>
      <c r="O20" s="111" t="s">
        <v>184</v>
      </c>
      <c r="P20" s="109" t="s">
        <v>185</v>
      </c>
      <c r="Q20" s="109" t="s">
        <v>118</v>
      </c>
      <c r="R20" s="108">
        <v>2</v>
      </c>
      <c r="S20" s="111" t="s">
        <v>178</v>
      </c>
      <c r="T20" s="108">
        <v>1080203</v>
      </c>
      <c r="U20" s="108">
        <v>2890</v>
      </c>
      <c r="V20" s="108">
        <v>1938</v>
      </c>
      <c r="W20" s="108">
        <v>99</v>
      </c>
      <c r="X20" s="113">
        <v>2020</v>
      </c>
      <c r="Y20" s="113">
        <v>25</v>
      </c>
      <c r="Z20" s="113">
        <v>0</v>
      </c>
      <c r="AA20" s="114" t="s">
        <v>186</v>
      </c>
      <c r="AB20" s="108">
        <v>225</v>
      </c>
      <c r="AC20" s="109" t="s">
        <v>187</v>
      </c>
      <c r="AD20" s="210" t="s">
        <v>188</v>
      </c>
      <c r="AE20" s="210" t="s">
        <v>187</v>
      </c>
      <c r="AF20" s="211">
        <f t="shared" si="1"/>
        <v>175</v>
      </c>
      <c r="AG20" s="212">
        <f t="shared" si="2"/>
        <v>1646.1</v>
      </c>
      <c r="AH20" s="213">
        <f t="shared" si="3"/>
        <v>288067.5</v>
      </c>
      <c r="AI20" s="214" t="s">
        <v>117</v>
      </c>
    </row>
    <row r="21" spans="1:35" ht="15">
      <c r="A21" s="108">
        <v>2020</v>
      </c>
      <c r="B21" s="108">
        <v>378</v>
      </c>
      <c r="C21" s="109" t="s">
        <v>166</v>
      </c>
      <c r="D21" s="208" t="s">
        <v>179</v>
      </c>
      <c r="E21" s="109" t="s">
        <v>180</v>
      </c>
      <c r="F21" s="111" t="s">
        <v>181</v>
      </c>
      <c r="G21" s="112">
        <v>1540.51</v>
      </c>
      <c r="H21" s="112">
        <v>0</v>
      </c>
      <c r="I21" s="107" t="s">
        <v>128</v>
      </c>
      <c r="J21" s="112">
        <f t="shared" si="0"/>
        <v>1540.51</v>
      </c>
      <c r="K21" s="209" t="s">
        <v>189</v>
      </c>
      <c r="L21" s="108">
        <v>2020</v>
      </c>
      <c r="M21" s="108">
        <v>2011</v>
      </c>
      <c r="N21" s="109" t="s">
        <v>183</v>
      </c>
      <c r="O21" s="111" t="s">
        <v>184</v>
      </c>
      <c r="P21" s="109" t="s">
        <v>185</v>
      </c>
      <c r="Q21" s="109" t="s">
        <v>118</v>
      </c>
      <c r="R21" s="108">
        <v>2</v>
      </c>
      <c r="S21" s="111" t="s">
        <v>178</v>
      </c>
      <c r="T21" s="108">
        <v>1080203</v>
      </c>
      <c r="U21" s="108">
        <v>2890</v>
      </c>
      <c r="V21" s="108">
        <v>1938</v>
      </c>
      <c r="W21" s="108">
        <v>99</v>
      </c>
      <c r="X21" s="113">
        <v>2020</v>
      </c>
      <c r="Y21" s="113">
        <v>26</v>
      </c>
      <c r="Z21" s="113">
        <v>0</v>
      </c>
      <c r="AA21" s="114" t="s">
        <v>186</v>
      </c>
      <c r="AB21" s="108">
        <v>226</v>
      </c>
      <c r="AC21" s="109" t="s">
        <v>187</v>
      </c>
      <c r="AD21" s="210" t="s">
        <v>188</v>
      </c>
      <c r="AE21" s="210" t="s">
        <v>187</v>
      </c>
      <c r="AF21" s="211">
        <f t="shared" si="1"/>
        <v>175</v>
      </c>
      <c r="AG21" s="212">
        <f t="shared" si="2"/>
        <v>1540.51</v>
      </c>
      <c r="AH21" s="213">
        <f t="shared" si="3"/>
        <v>269589.25</v>
      </c>
      <c r="AI21" s="214" t="s">
        <v>117</v>
      </c>
    </row>
    <row r="22" spans="1:35" ht="15">
      <c r="A22" s="108">
        <v>2020</v>
      </c>
      <c r="B22" s="108">
        <v>379</v>
      </c>
      <c r="C22" s="109" t="s">
        <v>166</v>
      </c>
      <c r="D22" s="208" t="s">
        <v>190</v>
      </c>
      <c r="E22" s="109" t="s">
        <v>191</v>
      </c>
      <c r="F22" s="111" t="s">
        <v>192</v>
      </c>
      <c r="G22" s="112">
        <v>832.78</v>
      </c>
      <c r="H22" s="112">
        <v>150.17</v>
      </c>
      <c r="I22" s="107" t="s">
        <v>117</v>
      </c>
      <c r="J22" s="112">
        <f t="shared" si="0"/>
        <v>832.78</v>
      </c>
      <c r="K22" s="209" t="s">
        <v>118</v>
      </c>
      <c r="L22" s="108">
        <v>2020</v>
      </c>
      <c r="M22" s="108">
        <v>3149</v>
      </c>
      <c r="N22" s="109" t="s">
        <v>191</v>
      </c>
      <c r="O22" s="111" t="s">
        <v>193</v>
      </c>
      <c r="P22" s="109" t="s">
        <v>194</v>
      </c>
      <c r="Q22" s="109" t="s">
        <v>195</v>
      </c>
      <c r="R22" s="108">
        <v>2</v>
      </c>
      <c r="S22" s="111" t="s">
        <v>178</v>
      </c>
      <c r="T22" s="108">
        <v>2090401</v>
      </c>
      <c r="U22" s="108">
        <v>8830</v>
      </c>
      <c r="V22" s="108">
        <v>3325</v>
      </c>
      <c r="W22" s="108">
        <v>99</v>
      </c>
      <c r="X22" s="113">
        <v>2016</v>
      </c>
      <c r="Y22" s="113">
        <v>93</v>
      </c>
      <c r="Z22" s="113">
        <v>0</v>
      </c>
      <c r="AA22" s="114" t="s">
        <v>118</v>
      </c>
      <c r="AB22" s="108">
        <v>53</v>
      </c>
      <c r="AC22" s="109" t="s">
        <v>123</v>
      </c>
      <c r="AD22" s="210" t="s">
        <v>196</v>
      </c>
      <c r="AE22" s="210" t="s">
        <v>197</v>
      </c>
      <c r="AF22" s="211">
        <f t="shared" si="1"/>
        <v>4</v>
      </c>
      <c r="AG22" s="212">
        <f t="shared" si="2"/>
        <v>832.78</v>
      </c>
      <c r="AH22" s="213">
        <f t="shared" si="3"/>
        <v>3331.12</v>
      </c>
      <c r="AI22" s="214" t="s">
        <v>117</v>
      </c>
    </row>
    <row r="23" spans="1:35" ht="15">
      <c r="A23" s="108">
        <v>2021</v>
      </c>
      <c r="B23" s="108">
        <v>1</v>
      </c>
      <c r="C23" s="109" t="s">
        <v>198</v>
      </c>
      <c r="D23" s="208" t="s">
        <v>199</v>
      </c>
      <c r="E23" s="109" t="s">
        <v>166</v>
      </c>
      <c r="F23" s="111" t="s">
        <v>153</v>
      </c>
      <c r="G23" s="112">
        <v>298.9</v>
      </c>
      <c r="H23" s="112">
        <v>53.9</v>
      </c>
      <c r="I23" s="107" t="s">
        <v>128</v>
      </c>
      <c r="J23" s="112">
        <f t="shared" si="0"/>
        <v>244.99999999999997</v>
      </c>
      <c r="K23" s="209" t="s">
        <v>200</v>
      </c>
      <c r="L23" s="108">
        <v>2021</v>
      </c>
      <c r="M23" s="108">
        <v>26</v>
      </c>
      <c r="N23" s="109" t="s">
        <v>201</v>
      </c>
      <c r="O23" s="111" t="s">
        <v>155</v>
      </c>
      <c r="P23" s="109" t="s">
        <v>156</v>
      </c>
      <c r="Q23" s="109" t="s">
        <v>156</v>
      </c>
      <c r="R23" s="108">
        <v>1</v>
      </c>
      <c r="S23" s="111" t="s">
        <v>121</v>
      </c>
      <c r="T23" s="108">
        <v>1010203</v>
      </c>
      <c r="U23" s="108">
        <v>140</v>
      </c>
      <c r="V23" s="108">
        <v>1050</v>
      </c>
      <c r="W23" s="108">
        <v>9</v>
      </c>
      <c r="X23" s="113">
        <v>2020</v>
      </c>
      <c r="Y23" s="113">
        <v>181</v>
      </c>
      <c r="Z23" s="113">
        <v>0</v>
      </c>
      <c r="AA23" s="114" t="s">
        <v>132</v>
      </c>
      <c r="AB23" s="108">
        <v>13</v>
      </c>
      <c r="AC23" s="109" t="s">
        <v>133</v>
      </c>
      <c r="AD23" s="210" t="s">
        <v>202</v>
      </c>
      <c r="AE23" s="210" t="s">
        <v>124</v>
      </c>
      <c r="AF23" s="211">
        <f t="shared" si="1"/>
        <v>-21</v>
      </c>
      <c r="AG23" s="212">
        <f t="shared" si="2"/>
        <v>244.99999999999997</v>
      </c>
      <c r="AH23" s="213">
        <f t="shared" si="3"/>
        <v>-5144.999999999999</v>
      </c>
      <c r="AI23" s="214" t="s">
        <v>117</v>
      </c>
    </row>
    <row r="24" spans="1:35" ht="15">
      <c r="A24" s="108">
        <v>2021</v>
      </c>
      <c r="B24" s="108">
        <v>2</v>
      </c>
      <c r="C24" s="109" t="s">
        <v>198</v>
      </c>
      <c r="D24" s="208" t="s">
        <v>203</v>
      </c>
      <c r="E24" s="109" t="s">
        <v>166</v>
      </c>
      <c r="F24" s="111" t="s">
        <v>181</v>
      </c>
      <c r="G24" s="112">
        <v>427</v>
      </c>
      <c r="H24" s="112">
        <v>77</v>
      </c>
      <c r="I24" s="107" t="s">
        <v>128</v>
      </c>
      <c r="J24" s="112">
        <f t="shared" si="0"/>
        <v>350</v>
      </c>
      <c r="K24" s="209" t="s">
        <v>189</v>
      </c>
      <c r="L24" s="108">
        <v>2021</v>
      </c>
      <c r="M24" s="108">
        <v>28</v>
      </c>
      <c r="N24" s="109" t="s">
        <v>201</v>
      </c>
      <c r="O24" s="111" t="s">
        <v>184</v>
      </c>
      <c r="P24" s="109" t="s">
        <v>185</v>
      </c>
      <c r="Q24" s="109" t="s">
        <v>118</v>
      </c>
      <c r="R24" s="108">
        <v>1</v>
      </c>
      <c r="S24" s="111" t="s">
        <v>121</v>
      </c>
      <c r="T24" s="108">
        <v>1080203</v>
      </c>
      <c r="U24" s="108">
        <v>2890</v>
      </c>
      <c r="V24" s="108">
        <v>1938</v>
      </c>
      <c r="W24" s="108">
        <v>99</v>
      </c>
      <c r="X24" s="113">
        <v>2019</v>
      </c>
      <c r="Y24" s="113">
        <v>30</v>
      </c>
      <c r="Z24" s="113">
        <v>0</v>
      </c>
      <c r="AA24" s="114" t="s">
        <v>132</v>
      </c>
      <c r="AB24" s="108">
        <v>19</v>
      </c>
      <c r="AC24" s="109" t="s">
        <v>204</v>
      </c>
      <c r="AD24" s="210" t="s">
        <v>202</v>
      </c>
      <c r="AE24" s="210" t="s">
        <v>205</v>
      </c>
      <c r="AF24" s="211">
        <f t="shared" si="1"/>
        <v>-16</v>
      </c>
      <c r="AG24" s="212">
        <f t="shared" si="2"/>
        <v>350</v>
      </c>
      <c r="AH24" s="213">
        <f t="shared" si="3"/>
        <v>-5600</v>
      </c>
      <c r="AI24" s="214" t="s">
        <v>117</v>
      </c>
    </row>
    <row r="25" spans="1:35" ht="15">
      <c r="A25" s="108">
        <v>2021</v>
      </c>
      <c r="B25" s="108">
        <v>3</v>
      </c>
      <c r="C25" s="109" t="s">
        <v>198</v>
      </c>
      <c r="D25" s="208" t="s">
        <v>206</v>
      </c>
      <c r="E25" s="109" t="s">
        <v>166</v>
      </c>
      <c r="F25" s="111" t="s">
        <v>181</v>
      </c>
      <c r="G25" s="112">
        <v>96.59</v>
      </c>
      <c r="H25" s="112">
        <v>17.42</v>
      </c>
      <c r="I25" s="107" t="s">
        <v>128</v>
      </c>
      <c r="J25" s="112">
        <f t="shared" si="0"/>
        <v>79.17</v>
      </c>
      <c r="K25" s="209" t="s">
        <v>189</v>
      </c>
      <c r="L25" s="108">
        <v>2021</v>
      </c>
      <c r="M25" s="108">
        <v>25</v>
      </c>
      <c r="N25" s="109" t="s">
        <v>201</v>
      </c>
      <c r="O25" s="111" t="s">
        <v>184</v>
      </c>
      <c r="P25" s="109" t="s">
        <v>185</v>
      </c>
      <c r="Q25" s="109" t="s">
        <v>118</v>
      </c>
      <c r="R25" s="108">
        <v>1</v>
      </c>
      <c r="S25" s="111" t="s">
        <v>121</v>
      </c>
      <c r="T25" s="108">
        <v>1080203</v>
      </c>
      <c r="U25" s="108">
        <v>2890</v>
      </c>
      <c r="V25" s="108">
        <v>1938</v>
      </c>
      <c r="W25" s="108">
        <v>99</v>
      </c>
      <c r="X25" s="113">
        <v>2020</v>
      </c>
      <c r="Y25" s="113">
        <v>187</v>
      </c>
      <c r="Z25" s="113">
        <v>0</v>
      </c>
      <c r="AA25" s="114" t="s">
        <v>132</v>
      </c>
      <c r="AB25" s="108">
        <v>20</v>
      </c>
      <c r="AC25" s="109" t="s">
        <v>204</v>
      </c>
      <c r="AD25" s="210" t="s">
        <v>202</v>
      </c>
      <c r="AE25" s="210" t="s">
        <v>205</v>
      </c>
      <c r="AF25" s="211">
        <f t="shared" si="1"/>
        <v>-16</v>
      </c>
      <c r="AG25" s="212">
        <f t="shared" si="2"/>
        <v>79.17</v>
      </c>
      <c r="AH25" s="213">
        <f t="shared" si="3"/>
        <v>-1266.72</v>
      </c>
      <c r="AI25" s="214" t="s">
        <v>117</v>
      </c>
    </row>
    <row r="26" spans="1:35" ht="15">
      <c r="A26" s="108">
        <v>2021</v>
      </c>
      <c r="B26" s="108">
        <v>4</v>
      </c>
      <c r="C26" s="109" t="s">
        <v>198</v>
      </c>
      <c r="D26" s="208" t="s">
        <v>207</v>
      </c>
      <c r="E26" s="109" t="s">
        <v>166</v>
      </c>
      <c r="F26" s="111" t="s">
        <v>208</v>
      </c>
      <c r="G26" s="112">
        <v>565.97</v>
      </c>
      <c r="H26" s="112">
        <v>102.06</v>
      </c>
      <c r="I26" s="107" t="s">
        <v>128</v>
      </c>
      <c r="J26" s="112">
        <f t="shared" si="0"/>
        <v>463.91</v>
      </c>
      <c r="K26" s="209" t="s">
        <v>209</v>
      </c>
      <c r="L26" s="108">
        <v>2021</v>
      </c>
      <c r="M26" s="108">
        <v>27</v>
      </c>
      <c r="N26" s="109" t="s">
        <v>201</v>
      </c>
      <c r="O26" s="111" t="s">
        <v>210</v>
      </c>
      <c r="P26" s="109" t="s">
        <v>211</v>
      </c>
      <c r="Q26" s="109" t="s">
        <v>118</v>
      </c>
      <c r="R26" s="108">
        <v>2</v>
      </c>
      <c r="S26" s="111" t="s">
        <v>178</v>
      </c>
      <c r="T26" s="108">
        <v>1010603</v>
      </c>
      <c r="U26" s="108">
        <v>580</v>
      </c>
      <c r="V26" s="108">
        <v>1086</v>
      </c>
      <c r="W26" s="108">
        <v>99</v>
      </c>
      <c r="X26" s="113">
        <v>2020</v>
      </c>
      <c r="Y26" s="113">
        <v>246</v>
      </c>
      <c r="Z26" s="113">
        <v>0</v>
      </c>
      <c r="AA26" s="114" t="s">
        <v>122</v>
      </c>
      <c r="AB26" s="108">
        <v>8</v>
      </c>
      <c r="AC26" s="109" t="s">
        <v>122</v>
      </c>
      <c r="AD26" s="210" t="s">
        <v>202</v>
      </c>
      <c r="AE26" s="210" t="s">
        <v>124</v>
      </c>
      <c r="AF26" s="211">
        <f t="shared" si="1"/>
        <v>-21</v>
      </c>
      <c r="AG26" s="212">
        <f t="shared" si="2"/>
        <v>463.91</v>
      </c>
      <c r="AH26" s="213">
        <f t="shared" si="3"/>
        <v>-9742.11</v>
      </c>
      <c r="AI26" s="214" t="s">
        <v>117</v>
      </c>
    </row>
    <row r="27" spans="1:35" ht="15">
      <c r="A27" s="108">
        <v>2021</v>
      </c>
      <c r="B27" s="108">
        <v>4</v>
      </c>
      <c r="C27" s="109" t="s">
        <v>198</v>
      </c>
      <c r="D27" s="208" t="s">
        <v>207</v>
      </c>
      <c r="E27" s="109" t="s">
        <v>166</v>
      </c>
      <c r="F27" s="111" t="s">
        <v>208</v>
      </c>
      <c r="G27" s="112">
        <v>417.35</v>
      </c>
      <c r="H27" s="112">
        <v>75.26</v>
      </c>
      <c r="I27" s="107" t="s">
        <v>128</v>
      </c>
      <c r="J27" s="112">
        <f t="shared" si="0"/>
        <v>342.09000000000003</v>
      </c>
      <c r="K27" s="209" t="s">
        <v>209</v>
      </c>
      <c r="L27" s="108">
        <v>2021</v>
      </c>
      <c r="M27" s="108">
        <v>27</v>
      </c>
      <c r="N27" s="109" t="s">
        <v>201</v>
      </c>
      <c r="O27" s="111" t="s">
        <v>210</v>
      </c>
      <c r="P27" s="109" t="s">
        <v>211</v>
      </c>
      <c r="Q27" s="109" t="s">
        <v>118</v>
      </c>
      <c r="R27" s="108">
        <v>2</v>
      </c>
      <c r="S27" s="111" t="s">
        <v>178</v>
      </c>
      <c r="T27" s="108">
        <v>1090603</v>
      </c>
      <c r="U27" s="108">
        <v>3660</v>
      </c>
      <c r="V27" s="108">
        <v>1260</v>
      </c>
      <c r="W27" s="108">
        <v>99</v>
      </c>
      <c r="X27" s="113">
        <v>2020</v>
      </c>
      <c r="Y27" s="113">
        <v>247</v>
      </c>
      <c r="Z27" s="113">
        <v>0</v>
      </c>
      <c r="AA27" s="114" t="s">
        <v>122</v>
      </c>
      <c r="AB27" s="108">
        <v>9</v>
      </c>
      <c r="AC27" s="109" t="s">
        <v>122</v>
      </c>
      <c r="AD27" s="210" t="s">
        <v>202</v>
      </c>
      <c r="AE27" s="210" t="s">
        <v>124</v>
      </c>
      <c r="AF27" s="211">
        <f t="shared" si="1"/>
        <v>-21</v>
      </c>
      <c r="AG27" s="212">
        <f t="shared" si="2"/>
        <v>342.09000000000003</v>
      </c>
      <c r="AH27" s="213">
        <f t="shared" si="3"/>
        <v>-7183.89</v>
      </c>
      <c r="AI27" s="214" t="s">
        <v>117</v>
      </c>
    </row>
    <row r="28" spans="1:35" ht="15">
      <c r="A28" s="108">
        <v>2021</v>
      </c>
      <c r="B28" s="108">
        <v>5</v>
      </c>
      <c r="C28" s="109" t="s">
        <v>198</v>
      </c>
      <c r="D28" s="208" t="s">
        <v>212</v>
      </c>
      <c r="E28" s="109" t="s">
        <v>201</v>
      </c>
      <c r="F28" s="111" t="s">
        <v>213</v>
      </c>
      <c r="G28" s="112">
        <v>927.2</v>
      </c>
      <c r="H28" s="112">
        <v>167.2</v>
      </c>
      <c r="I28" s="107" t="s">
        <v>128</v>
      </c>
      <c r="J28" s="112">
        <f t="shared" si="0"/>
        <v>760</v>
      </c>
      <c r="K28" s="209" t="s">
        <v>214</v>
      </c>
      <c r="L28" s="108">
        <v>2021</v>
      </c>
      <c r="M28" s="108">
        <v>30</v>
      </c>
      <c r="N28" s="109" t="s">
        <v>198</v>
      </c>
      <c r="O28" s="111" t="s">
        <v>215</v>
      </c>
      <c r="P28" s="109" t="s">
        <v>216</v>
      </c>
      <c r="Q28" s="109" t="s">
        <v>217</v>
      </c>
      <c r="R28" s="108">
        <v>2</v>
      </c>
      <c r="S28" s="111" t="s">
        <v>178</v>
      </c>
      <c r="T28" s="108">
        <v>1090603</v>
      </c>
      <c r="U28" s="108">
        <v>3660</v>
      </c>
      <c r="V28" s="108">
        <v>1260</v>
      </c>
      <c r="W28" s="108">
        <v>99</v>
      </c>
      <c r="X28" s="113">
        <v>2020</v>
      </c>
      <c r="Y28" s="113">
        <v>210</v>
      </c>
      <c r="Z28" s="113">
        <v>0</v>
      </c>
      <c r="AA28" s="114" t="s">
        <v>218</v>
      </c>
      <c r="AB28" s="108">
        <v>18</v>
      </c>
      <c r="AC28" s="109" t="s">
        <v>133</v>
      </c>
      <c r="AD28" s="210" t="s">
        <v>219</v>
      </c>
      <c r="AE28" s="210" t="s">
        <v>124</v>
      </c>
      <c r="AF28" s="211">
        <f t="shared" si="1"/>
        <v>-22</v>
      </c>
      <c r="AG28" s="212">
        <f t="shared" si="2"/>
        <v>760</v>
      </c>
      <c r="AH28" s="213">
        <f t="shared" si="3"/>
        <v>-16720</v>
      </c>
      <c r="AI28" s="214" t="s">
        <v>117</v>
      </c>
    </row>
    <row r="29" spans="1:35" ht="15">
      <c r="A29" s="108">
        <v>2021</v>
      </c>
      <c r="B29" s="108">
        <v>6</v>
      </c>
      <c r="C29" s="109" t="s">
        <v>198</v>
      </c>
      <c r="D29" s="208" t="s">
        <v>220</v>
      </c>
      <c r="E29" s="109" t="s">
        <v>166</v>
      </c>
      <c r="F29" s="111" t="s">
        <v>221</v>
      </c>
      <c r="G29" s="112">
        <v>12.58</v>
      </c>
      <c r="H29" s="112">
        <v>1.14</v>
      </c>
      <c r="I29" s="107" t="s">
        <v>128</v>
      </c>
      <c r="J29" s="112">
        <f t="shared" si="0"/>
        <v>11.44</v>
      </c>
      <c r="K29" s="209" t="s">
        <v>118</v>
      </c>
      <c r="L29" s="108">
        <v>2021</v>
      </c>
      <c r="M29" s="108">
        <v>42</v>
      </c>
      <c r="N29" s="109" t="s">
        <v>198</v>
      </c>
      <c r="O29" s="111" t="s">
        <v>222</v>
      </c>
      <c r="P29" s="109" t="s">
        <v>223</v>
      </c>
      <c r="Q29" s="109" t="s">
        <v>223</v>
      </c>
      <c r="R29" s="108">
        <v>2</v>
      </c>
      <c r="S29" s="111" t="s">
        <v>178</v>
      </c>
      <c r="T29" s="108">
        <v>1010203</v>
      </c>
      <c r="U29" s="108">
        <v>140</v>
      </c>
      <c r="V29" s="108">
        <v>1050</v>
      </c>
      <c r="W29" s="108">
        <v>10</v>
      </c>
      <c r="X29" s="113">
        <v>2020</v>
      </c>
      <c r="Y29" s="113">
        <v>109</v>
      </c>
      <c r="Z29" s="113">
        <v>0</v>
      </c>
      <c r="AA29" s="114" t="s">
        <v>132</v>
      </c>
      <c r="AB29" s="108">
        <v>14</v>
      </c>
      <c r="AC29" s="109" t="s">
        <v>133</v>
      </c>
      <c r="AD29" s="210" t="s">
        <v>219</v>
      </c>
      <c r="AE29" s="210" t="s">
        <v>224</v>
      </c>
      <c r="AF29" s="211">
        <f t="shared" si="1"/>
        <v>-7</v>
      </c>
      <c r="AG29" s="212">
        <f t="shared" si="2"/>
        <v>11.44</v>
      </c>
      <c r="AH29" s="213">
        <f t="shared" si="3"/>
        <v>-80.08</v>
      </c>
      <c r="AI29" s="214" t="s">
        <v>117</v>
      </c>
    </row>
    <row r="30" spans="1:35" ht="15">
      <c r="A30" s="108">
        <v>2021</v>
      </c>
      <c r="B30" s="108">
        <v>7</v>
      </c>
      <c r="C30" s="109" t="s">
        <v>198</v>
      </c>
      <c r="D30" s="208" t="s">
        <v>225</v>
      </c>
      <c r="E30" s="109" t="s">
        <v>166</v>
      </c>
      <c r="F30" s="111" t="s">
        <v>221</v>
      </c>
      <c r="G30" s="112">
        <v>10.09</v>
      </c>
      <c r="H30" s="112">
        <v>0.92</v>
      </c>
      <c r="I30" s="107" t="s">
        <v>128</v>
      </c>
      <c r="J30" s="112">
        <f t="shared" si="0"/>
        <v>9.17</v>
      </c>
      <c r="K30" s="209" t="s">
        <v>118</v>
      </c>
      <c r="L30" s="108">
        <v>2021</v>
      </c>
      <c r="M30" s="108">
        <v>45</v>
      </c>
      <c r="N30" s="109" t="s">
        <v>198</v>
      </c>
      <c r="O30" s="111" t="s">
        <v>222</v>
      </c>
      <c r="P30" s="109" t="s">
        <v>223</v>
      </c>
      <c r="Q30" s="109" t="s">
        <v>223</v>
      </c>
      <c r="R30" s="108">
        <v>2</v>
      </c>
      <c r="S30" s="111" t="s">
        <v>178</v>
      </c>
      <c r="T30" s="108">
        <v>1010203</v>
      </c>
      <c r="U30" s="108">
        <v>140</v>
      </c>
      <c r="V30" s="108">
        <v>1050</v>
      </c>
      <c r="W30" s="108">
        <v>10</v>
      </c>
      <c r="X30" s="113">
        <v>2020</v>
      </c>
      <c r="Y30" s="113">
        <v>109</v>
      </c>
      <c r="Z30" s="113">
        <v>0</v>
      </c>
      <c r="AA30" s="114" t="s">
        <v>132</v>
      </c>
      <c r="AB30" s="108">
        <v>15</v>
      </c>
      <c r="AC30" s="109" t="s">
        <v>133</v>
      </c>
      <c r="AD30" s="210" t="s">
        <v>219</v>
      </c>
      <c r="AE30" s="210" t="s">
        <v>124</v>
      </c>
      <c r="AF30" s="211">
        <f t="shared" si="1"/>
        <v>-22</v>
      </c>
      <c r="AG30" s="212">
        <f t="shared" si="2"/>
        <v>9.17</v>
      </c>
      <c r="AH30" s="213">
        <f t="shared" si="3"/>
        <v>-201.74</v>
      </c>
      <c r="AI30" s="214" t="s">
        <v>117</v>
      </c>
    </row>
    <row r="31" spans="1:35" ht="15">
      <c r="A31" s="108">
        <v>2021</v>
      </c>
      <c r="B31" s="108">
        <v>8</v>
      </c>
      <c r="C31" s="109" t="s">
        <v>198</v>
      </c>
      <c r="D31" s="208" t="s">
        <v>226</v>
      </c>
      <c r="E31" s="109" t="s">
        <v>166</v>
      </c>
      <c r="F31" s="111" t="s">
        <v>221</v>
      </c>
      <c r="G31" s="112">
        <v>19.51</v>
      </c>
      <c r="H31" s="112">
        <v>1.77</v>
      </c>
      <c r="I31" s="107" t="s">
        <v>128</v>
      </c>
      <c r="J31" s="112">
        <f t="shared" si="0"/>
        <v>17.740000000000002</v>
      </c>
      <c r="K31" s="209" t="s">
        <v>118</v>
      </c>
      <c r="L31" s="108">
        <v>2021</v>
      </c>
      <c r="M31" s="108">
        <v>46</v>
      </c>
      <c r="N31" s="109" t="s">
        <v>198</v>
      </c>
      <c r="O31" s="111" t="s">
        <v>222</v>
      </c>
      <c r="P31" s="109" t="s">
        <v>223</v>
      </c>
      <c r="Q31" s="109" t="s">
        <v>223</v>
      </c>
      <c r="R31" s="108">
        <v>2</v>
      </c>
      <c r="S31" s="111" t="s">
        <v>178</v>
      </c>
      <c r="T31" s="108">
        <v>1010203</v>
      </c>
      <c r="U31" s="108">
        <v>140</v>
      </c>
      <c r="V31" s="108">
        <v>1050</v>
      </c>
      <c r="W31" s="108">
        <v>10</v>
      </c>
      <c r="X31" s="113">
        <v>2020</v>
      </c>
      <c r="Y31" s="113">
        <v>109</v>
      </c>
      <c r="Z31" s="113">
        <v>0</v>
      </c>
      <c r="AA31" s="114" t="s">
        <v>132</v>
      </c>
      <c r="AB31" s="108">
        <v>15</v>
      </c>
      <c r="AC31" s="109" t="s">
        <v>133</v>
      </c>
      <c r="AD31" s="210" t="s">
        <v>219</v>
      </c>
      <c r="AE31" s="210" t="s">
        <v>124</v>
      </c>
      <c r="AF31" s="211">
        <f t="shared" si="1"/>
        <v>-22</v>
      </c>
      <c r="AG31" s="212">
        <f t="shared" si="2"/>
        <v>17.740000000000002</v>
      </c>
      <c r="AH31" s="213">
        <f t="shared" si="3"/>
        <v>-390.28000000000003</v>
      </c>
      <c r="AI31" s="214" t="s">
        <v>117</v>
      </c>
    </row>
    <row r="32" spans="1:35" ht="15">
      <c r="A32" s="108">
        <v>2021</v>
      </c>
      <c r="B32" s="108">
        <v>9</v>
      </c>
      <c r="C32" s="109" t="s">
        <v>227</v>
      </c>
      <c r="D32" s="208" t="s">
        <v>115</v>
      </c>
      <c r="E32" s="109" t="s">
        <v>227</v>
      </c>
      <c r="F32" s="111" t="s">
        <v>228</v>
      </c>
      <c r="G32" s="112">
        <v>1046.77</v>
      </c>
      <c r="H32" s="112">
        <v>0</v>
      </c>
      <c r="I32" s="107" t="s">
        <v>117</v>
      </c>
      <c r="J32" s="112">
        <f t="shared" si="0"/>
        <v>1046.77</v>
      </c>
      <c r="K32" s="209" t="s">
        <v>118</v>
      </c>
      <c r="L32" s="108">
        <v>0</v>
      </c>
      <c r="M32" s="108">
        <v>0</v>
      </c>
      <c r="N32" s="109"/>
      <c r="O32" s="111" t="s">
        <v>229</v>
      </c>
      <c r="P32" s="109" t="s">
        <v>230</v>
      </c>
      <c r="Q32" s="109" t="s">
        <v>118</v>
      </c>
      <c r="R32" s="108">
        <v>3</v>
      </c>
      <c r="S32" s="111" t="s">
        <v>139</v>
      </c>
      <c r="T32" s="108">
        <v>1090605</v>
      </c>
      <c r="U32" s="108">
        <v>3680</v>
      </c>
      <c r="V32" s="108">
        <v>1270</v>
      </c>
      <c r="W32" s="108">
        <v>99</v>
      </c>
      <c r="X32" s="113">
        <v>2020</v>
      </c>
      <c r="Y32" s="113">
        <v>257</v>
      </c>
      <c r="Z32" s="113">
        <v>0</v>
      </c>
      <c r="AA32" s="114" t="s">
        <v>118</v>
      </c>
      <c r="AB32" s="108">
        <v>194</v>
      </c>
      <c r="AC32" s="109" t="s">
        <v>231</v>
      </c>
      <c r="AD32" s="210" t="s">
        <v>232</v>
      </c>
      <c r="AE32" s="210" t="s">
        <v>187</v>
      </c>
      <c r="AF32" s="211">
        <f t="shared" si="1"/>
        <v>48</v>
      </c>
      <c r="AG32" s="212">
        <f t="shared" si="2"/>
        <v>1046.77</v>
      </c>
      <c r="AH32" s="213">
        <f t="shared" si="3"/>
        <v>50244.96</v>
      </c>
      <c r="AI32" s="214" t="s">
        <v>117</v>
      </c>
    </row>
    <row r="33" spans="1:35" ht="15">
      <c r="A33" s="108">
        <v>2021</v>
      </c>
      <c r="B33" s="108">
        <v>9</v>
      </c>
      <c r="C33" s="109" t="s">
        <v>227</v>
      </c>
      <c r="D33" s="208" t="s">
        <v>115</v>
      </c>
      <c r="E33" s="109" t="s">
        <v>227</v>
      </c>
      <c r="F33" s="111" t="s">
        <v>228</v>
      </c>
      <c r="G33" s="112">
        <v>1133.76</v>
      </c>
      <c r="H33" s="112">
        <v>0</v>
      </c>
      <c r="I33" s="107" t="s">
        <v>117</v>
      </c>
      <c r="J33" s="112">
        <f t="shared" si="0"/>
        <v>1133.76</v>
      </c>
      <c r="K33" s="209" t="s">
        <v>118</v>
      </c>
      <c r="L33" s="108">
        <v>0</v>
      </c>
      <c r="M33" s="108">
        <v>0</v>
      </c>
      <c r="N33" s="109"/>
      <c r="O33" s="111" t="s">
        <v>229</v>
      </c>
      <c r="P33" s="109" t="s">
        <v>230</v>
      </c>
      <c r="Q33" s="109" t="s">
        <v>118</v>
      </c>
      <c r="R33" s="108">
        <v>1</v>
      </c>
      <c r="S33" s="111" t="s">
        <v>121</v>
      </c>
      <c r="T33" s="108">
        <v>1010405</v>
      </c>
      <c r="U33" s="108">
        <v>380</v>
      </c>
      <c r="V33" s="108">
        <v>4012</v>
      </c>
      <c r="W33" s="108">
        <v>99</v>
      </c>
      <c r="X33" s="113">
        <v>2020</v>
      </c>
      <c r="Y33" s="113">
        <v>273</v>
      </c>
      <c r="Z33" s="113">
        <v>0</v>
      </c>
      <c r="AA33" s="114" t="s">
        <v>118</v>
      </c>
      <c r="AB33" s="108">
        <v>187</v>
      </c>
      <c r="AC33" s="109" t="s">
        <v>231</v>
      </c>
      <c r="AD33" s="210" t="s">
        <v>232</v>
      </c>
      <c r="AE33" s="210" t="s">
        <v>187</v>
      </c>
      <c r="AF33" s="211">
        <f t="shared" si="1"/>
        <v>48</v>
      </c>
      <c r="AG33" s="212">
        <f t="shared" si="2"/>
        <v>1133.76</v>
      </c>
      <c r="AH33" s="213">
        <f t="shared" si="3"/>
        <v>54420.479999999996</v>
      </c>
      <c r="AI33" s="214" t="s">
        <v>117</v>
      </c>
    </row>
    <row r="34" spans="1:35" ht="15">
      <c r="A34" s="108">
        <v>2021</v>
      </c>
      <c r="B34" s="108">
        <v>10</v>
      </c>
      <c r="C34" s="109" t="s">
        <v>227</v>
      </c>
      <c r="D34" s="208" t="s">
        <v>145</v>
      </c>
      <c r="E34" s="109" t="s">
        <v>233</v>
      </c>
      <c r="F34" s="111" t="s">
        <v>228</v>
      </c>
      <c r="G34" s="112">
        <v>1005.93</v>
      </c>
      <c r="H34" s="112">
        <v>0</v>
      </c>
      <c r="I34" s="107" t="s">
        <v>117</v>
      </c>
      <c r="J34" s="112">
        <f t="shared" si="0"/>
        <v>1005.93</v>
      </c>
      <c r="K34" s="209" t="s">
        <v>118</v>
      </c>
      <c r="L34" s="108">
        <v>0</v>
      </c>
      <c r="M34" s="108">
        <v>0</v>
      </c>
      <c r="N34" s="109"/>
      <c r="O34" s="111" t="s">
        <v>234</v>
      </c>
      <c r="P34" s="109" t="s">
        <v>235</v>
      </c>
      <c r="Q34" s="109" t="s">
        <v>118</v>
      </c>
      <c r="R34" s="108">
        <v>3</v>
      </c>
      <c r="S34" s="111" t="s">
        <v>139</v>
      </c>
      <c r="T34" s="108">
        <v>1090605</v>
      </c>
      <c r="U34" s="108">
        <v>3680</v>
      </c>
      <c r="V34" s="108">
        <v>1270</v>
      </c>
      <c r="W34" s="108">
        <v>99</v>
      </c>
      <c r="X34" s="113">
        <v>2020</v>
      </c>
      <c r="Y34" s="113">
        <v>260</v>
      </c>
      <c r="Z34" s="113">
        <v>0</v>
      </c>
      <c r="AA34" s="114" t="s">
        <v>227</v>
      </c>
      <c r="AB34" s="108">
        <v>40</v>
      </c>
      <c r="AC34" s="109" t="s">
        <v>123</v>
      </c>
      <c r="AD34" s="210" t="s">
        <v>232</v>
      </c>
      <c r="AE34" s="210" t="s">
        <v>197</v>
      </c>
      <c r="AF34" s="211">
        <f t="shared" si="1"/>
        <v>-10</v>
      </c>
      <c r="AG34" s="212">
        <f t="shared" si="2"/>
        <v>1005.93</v>
      </c>
      <c r="AH34" s="213">
        <f t="shared" si="3"/>
        <v>-10059.3</v>
      </c>
      <c r="AI34" s="214" t="s">
        <v>117</v>
      </c>
    </row>
    <row r="35" spans="1:35" ht="15">
      <c r="A35" s="108">
        <v>2021</v>
      </c>
      <c r="B35" s="108">
        <v>10</v>
      </c>
      <c r="C35" s="109" t="s">
        <v>227</v>
      </c>
      <c r="D35" s="208" t="s">
        <v>145</v>
      </c>
      <c r="E35" s="109" t="s">
        <v>233</v>
      </c>
      <c r="F35" s="111" t="s">
        <v>228</v>
      </c>
      <c r="G35" s="112">
        <v>1021.79</v>
      </c>
      <c r="H35" s="112">
        <v>0</v>
      </c>
      <c r="I35" s="107" t="s">
        <v>117</v>
      </c>
      <c r="J35" s="112">
        <f t="shared" si="0"/>
        <v>1021.79</v>
      </c>
      <c r="K35" s="209" t="s">
        <v>118</v>
      </c>
      <c r="L35" s="108">
        <v>0</v>
      </c>
      <c r="M35" s="108">
        <v>0</v>
      </c>
      <c r="N35" s="109"/>
      <c r="O35" s="111" t="s">
        <v>234</v>
      </c>
      <c r="P35" s="109" t="s">
        <v>235</v>
      </c>
      <c r="Q35" s="109" t="s">
        <v>118</v>
      </c>
      <c r="R35" s="108">
        <v>1</v>
      </c>
      <c r="S35" s="111" t="s">
        <v>121</v>
      </c>
      <c r="T35" s="108">
        <v>1010405</v>
      </c>
      <c r="U35" s="108">
        <v>380</v>
      </c>
      <c r="V35" s="108">
        <v>4012</v>
      </c>
      <c r="W35" s="108">
        <v>99</v>
      </c>
      <c r="X35" s="113">
        <v>2020</v>
      </c>
      <c r="Y35" s="113">
        <v>274</v>
      </c>
      <c r="Z35" s="113">
        <v>0</v>
      </c>
      <c r="AA35" s="114" t="s">
        <v>227</v>
      </c>
      <c r="AB35" s="108">
        <v>28</v>
      </c>
      <c r="AC35" s="109" t="s">
        <v>123</v>
      </c>
      <c r="AD35" s="210" t="s">
        <v>232</v>
      </c>
      <c r="AE35" s="210" t="s">
        <v>197</v>
      </c>
      <c r="AF35" s="211">
        <f t="shared" si="1"/>
        <v>-10</v>
      </c>
      <c r="AG35" s="212">
        <f t="shared" si="2"/>
        <v>1021.79</v>
      </c>
      <c r="AH35" s="213">
        <f t="shared" si="3"/>
        <v>-10217.9</v>
      </c>
      <c r="AI35" s="214" t="s">
        <v>117</v>
      </c>
    </row>
    <row r="36" spans="1:35" ht="15">
      <c r="A36" s="108">
        <v>2021</v>
      </c>
      <c r="B36" s="108">
        <v>11</v>
      </c>
      <c r="C36" s="109" t="s">
        <v>227</v>
      </c>
      <c r="D36" s="208" t="s">
        <v>236</v>
      </c>
      <c r="E36" s="109" t="s">
        <v>227</v>
      </c>
      <c r="F36" s="111" t="s">
        <v>228</v>
      </c>
      <c r="G36" s="112">
        <v>1021.79</v>
      </c>
      <c r="H36" s="112">
        <v>0</v>
      </c>
      <c r="I36" s="107" t="s">
        <v>117</v>
      </c>
      <c r="J36" s="112">
        <f t="shared" si="0"/>
        <v>1021.79</v>
      </c>
      <c r="K36" s="209" t="s">
        <v>118</v>
      </c>
      <c r="L36" s="108">
        <v>0</v>
      </c>
      <c r="M36" s="108">
        <v>0</v>
      </c>
      <c r="N36" s="109"/>
      <c r="O36" s="111" t="s">
        <v>237</v>
      </c>
      <c r="P36" s="109" t="s">
        <v>238</v>
      </c>
      <c r="Q36" s="109" t="s">
        <v>138</v>
      </c>
      <c r="R36" s="108">
        <v>1</v>
      </c>
      <c r="S36" s="111" t="s">
        <v>121</v>
      </c>
      <c r="T36" s="108">
        <v>1010405</v>
      </c>
      <c r="U36" s="108">
        <v>380</v>
      </c>
      <c r="V36" s="108">
        <v>4012</v>
      </c>
      <c r="W36" s="108">
        <v>99</v>
      </c>
      <c r="X36" s="113">
        <v>2020</v>
      </c>
      <c r="Y36" s="113">
        <v>275</v>
      </c>
      <c r="Z36" s="113">
        <v>0</v>
      </c>
      <c r="AA36" s="114" t="s">
        <v>227</v>
      </c>
      <c r="AB36" s="108">
        <v>26</v>
      </c>
      <c r="AC36" s="109" t="s">
        <v>123</v>
      </c>
      <c r="AD36" s="210" t="s">
        <v>232</v>
      </c>
      <c r="AE36" s="210" t="s">
        <v>197</v>
      </c>
      <c r="AF36" s="211">
        <f t="shared" si="1"/>
        <v>-10</v>
      </c>
      <c r="AG36" s="212">
        <f t="shared" si="2"/>
        <v>1021.79</v>
      </c>
      <c r="AH36" s="213">
        <f t="shared" si="3"/>
        <v>-10217.9</v>
      </c>
      <c r="AI36" s="214" t="s">
        <v>117</v>
      </c>
    </row>
    <row r="37" spans="1:35" ht="15">
      <c r="A37" s="108">
        <v>2021</v>
      </c>
      <c r="B37" s="108">
        <v>12</v>
      </c>
      <c r="C37" s="109" t="s">
        <v>227</v>
      </c>
      <c r="D37" s="208" t="s">
        <v>239</v>
      </c>
      <c r="E37" s="109" t="s">
        <v>227</v>
      </c>
      <c r="F37" s="111" t="s">
        <v>228</v>
      </c>
      <c r="G37" s="112">
        <v>1021.79</v>
      </c>
      <c r="H37" s="112">
        <v>0</v>
      </c>
      <c r="I37" s="107" t="s">
        <v>117</v>
      </c>
      <c r="J37" s="112">
        <f t="shared" si="0"/>
        <v>1021.79</v>
      </c>
      <c r="K37" s="209" t="s">
        <v>118</v>
      </c>
      <c r="L37" s="108">
        <v>0</v>
      </c>
      <c r="M37" s="108">
        <v>0</v>
      </c>
      <c r="N37" s="109"/>
      <c r="O37" s="111" t="s">
        <v>240</v>
      </c>
      <c r="P37" s="109" t="s">
        <v>241</v>
      </c>
      <c r="Q37" s="109" t="s">
        <v>118</v>
      </c>
      <c r="R37" s="108">
        <v>1</v>
      </c>
      <c r="S37" s="111" t="s">
        <v>121</v>
      </c>
      <c r="T37" s="108">
        <v>1010405</v>
      </c>
      <c r="U37" s="108">
        <v>380</v>
      </c>
      <c r="V37" s="108">
        <v>4012</v>
      </c>
      <c r="W37" s="108">
        <v>99</v>
      </c>
      <c r="X37" s="113">
        <v>2020</v>
      </c>
      <c r="Y37" s="113">
        <v>276</v>
      </c>
      <c r="Z37" s="113">
        <v>0</v>
      </c>
      <c r="AA37" s="114" t="s">
        <v>227</v>
      </c>
      <c r="AB37" s="108">
        <v>27</v>
      </c>
      <c r="AC37" s="109" t="s">
        <v>123</v>
      </c>
      <c r="AD37" s="210" t="s">
        <v>232</v>
      </c>
      <c r="AE37" s="210" t="s">
        <v>197</v>
      </c>
      <c r="AF37" s="211">
        <f t="shared" si="1"/>
        <v>-10</v>
      </c>
      <c r="AG37" s="212">
        <f t="shared" si="2"/>
        <v>1021.79</v>
      </c>
      <c r="AH37" s="213">
        <f t="shared" si="3"/>
        <v>-10217.9</v>
      </c>
      <c r="AI37" s="214" t="s">
        <v>117</v>
      </c>
    </row>
    <row r="38" spans="1:35" ht="15">
      <c r="A38" s="108">
        <v>2021</v>
      </c>
      <c r="B38" s="108">
        <v>13</v>
      </c>
      <c r="C38" s="109" t="s">
        <v>227</v>
      </c>
      <c r="D38" s="208" t="s">
        <v>242</v>
      </c>
      <c r="E38" s="109" t="s">
        <v>227</v>
      </c>
      <c r="F38" s="111"/>
      <c r="G38" s="112">
        <v>1265.97</v>
      </c>
      <c r="H38" s="112">
        <v>0</v>
      </c>
      <c r="I38" s="107" t="s">
        <v>117</v>
      </c>
      <c r="J38" s="112">
        <f t="shared" si="0"/>
        <v>1265.97</v>
      </c>
      <c r="K38" s="209" t="s">
        <v>118</v>
      </c>
      <c r="L38" s="108">
        <v>0</v>
      </c>
      <c r="M38" s="108">
        <v>0</v>
      </c>
      <c r="N38" s="109"/>
      <c r="O38" s="111" t="s">
        <v>243</v>
      </c>
      <c r="P38" s="109" t="s">
        <v>244</v>
      </c>
      <c r="Q38" s="109" t="s">
        <v>118</v>
      </c>
      <c r="R38" s="108">
        <v>3</v>
      </c>
      <c r="S38" s="111" t="s">
        <v>139</v>
      </c>
      <c r="T38" s="108">
        <v>1090605</v>
      </c>
      <c r="U38" s="108">
        <v>3680</v>
      </c>
      <c r="V38" s="108">
        <v>1270</v>
      </c>
      <c r="W38" s="108">
        <v>99</v>
      </c>
      <c r="X38" s="113">
        <v>2020</v>
      </c>
      <c r="Y38" s="113">
        <v>254</v>
      </c>
      <c r="Z38" s="113">
        <v>0</v>
      </c>
      <c r="AA38" s="114" t="s">
        <v>227</v>
      </c>
      <c r="AB38" s="108">
        <v>49</v>
      </c>
      <c r="AC38" s="109" t="s">
        <v>123</v>
      </c>
      <c r="AD38" s="210" t="s">
        <v>232</v>
      </c>
      <c r="AE38" s="210" t="s">
        <v>197</v>
      </c>
      <c r="AF38" s="211">
        <f t="shared" si="1"/>
        <v>-10</v>
      </c>
      <c r="AG38" s="212">
        <f t="shared" si="2"/>
        <v>1265.97</v>
      </c>
      <c r="AH38" s="213">
        <f t="shared" si="3"/>
        <v>-12659.7</v>
      </c>
      <c r="AI38" s="214" t="s">
        <v>117</v>
      </c>
    </row>
    <row r="39" spans="1:35" ht="15">
      <c r="A39" s="108">
        <v>2021</v>
      </c>
      <c r="B39" s="108">
        <v>13</v>
      </c>
      <c r="C39" s="109" t="s">
        <v>227</v>
      </c>
      <c r="D39" s="208" t="s">
        <v>242</v>
      </c>
      <c r="E39" s="109" t="s">
        <v>227</v>
      </c>
      <c r="F39" s="111"/>
      <c r="G39" s="112">
        <v>1245.73</v>
      </c>
      <c r="H39" s="112">
        <v>0</v>
      </c>
      <c r="I39" s="107" t="s">
        <v>117</v>
      </c>
      <c r="J39" s="112">
        <f t="shared" si="0"/>
        <v>1245.73</v>
      </c>
      <c r="K39" s="209" t="s">
        <v>118</v>
      </c>
      <c r="L39" s="108">
        <v>0</v>
      </c>
      <c r="M39" s="108">
        <v>0</v>
      </c>
      <c r="N39" s="109"/>
      <c r="O39" s="111" t="s">
        <v>243</v>
      </c>
      <c r="P39" s="109" t="s">
        <v>244</v>
      </c>
      <c r="Q39" s="109" t="s">
        <v>118</v>
      </c>
      <c r="R39" s="108">
        <v>1</v>
      </c>
      <c r="S39" s="111" t="s">
        <v>121</v>
      </c>
      <c r="T39" s="108">
        <v>1010405</v>
      </c>
      <c r="U39" s="108">
        <v>380</v>
      </c>
      <c r="V39" s="108">
        <v>4012</v>
      </c>
      <c r="W39" s="108">
        <v>99</v>
      </c>
      <c r="X39" s="113">
        <v>2020</v>
      </c>
      <c r="Y39" s="113">
        <v>277</v>
      </c>
      <c r="Z39" s="113">
        <v>0</v>
      </c>
      <c r="AA39" s="114" t="s">
        <v>227</v>
      </c>
      <c r="AB39" s="108">
        <v>29</v>
      </c>
      <c r="AC39" s="109" t="s">
        <v>123</v>
      </c>
      <c r="AD39" s="210" t="s">
        <v>232</v>
      </c>
      <c r="AE39" s="210" t="s">
        <v>197</v>
      </c>
      <c r="AF39" s="211">
        <f t="shared" si="1"/>
        <v>-10</v>
      </c>
      <c r="AG39" s="212">
        <f t="shared" si="2"/>
        <v>1245.73</v>
      </c>
      <c r="AH39" s="213">
        <f t="shared" si="3"/>
        <v>-12457.3</v>
      </c>
      <c r="AI39" s="214" t="s">
        <v>117</v>
      </c>
    </row>
    <row r="40" spans="1:35" ht="15">
      <c r="A40" s="108">
        <v>2021</v>
      </c>
      <c r="B40" s="108">
        <v>14</v>
      </c>
      <c r="C40" s="109" t="s">
        <v>227</v>
      </c>
      <c r="D40" s="208" t="s">
        <v>245</v>
      </c>
      <c r="E40" s="109" t="s">
        <v>233</v>
      </c>
      <c r="F40" s="111"/>
      <c r="G40" s="112">
        <v>1283.49</v>
      </c>
      <c r="H40" s="112">
        <v>0</v>
      </c>
      <c r="I40" s="107" t="s">
        <v>117</v>
      </c>
      <c r="J40" s="112">
        <f aca="true" t="shared" si="4" ref="J40:J71">IF(I40="SI",G40-H40,G40)</f>
        <v>1283.49</v>
      </c>
      <c r="K40" s="209" t="s">
        <v>118</v>
      </c>
      <c r="L40" s="108">
        <v>0</v>
      </c>
      <c r="M40" s="108">
        <v>0</v>
      </c>
      <c r="N40" s="109"/>
      <c r="O40" s="111" t="s">
        <v>246</v>
      </c>
      <c r="P40" s="109" t="s">
        <v>247</v>
      </c>
      <c r="Q40" s="109" t="s">
        <v>247</v>
      </c>
      <c r="R40" s="108">
        <v>3</v>
      </c>
      <c r="S40" s="111" t="s">
        <v>139</v>
      </c>
      <c r="T40" s="108">
        <v>1090605</v>
      </c>
      <c r="U40" s="108">
        <v>3680</v>
      </c>
      <c r="V40" s="108">
        <v>1270</v>
      </c>
      <c r="W40" s="108">
        <v>99</v>
      </c>
      <c r="X40" s="113">
        <v>2020</v>
      </c>
      <c r="Y40" s="113">
        <v>261</v>
      </c>
      <c r="Z40" s="113">
        <v>0</v>
      </c>
      <c r="AA40" s="114" t="s">
        <v>227</v>
      </c>
      <c r="AB40" s="108">
        <v>48</v>
      </c>
      <c r="AC40" s="109" t="s">
        <v>123</v>
      </c>
      <c r="AD40" s="210" t="s">
        <v>232</v>
      </c>
      <c r="AE40" s="210" t="s">
        <v>197</v>
      </c>
      <c r="AF40" s="211">
        <f aca="true" t="shared" si="5" ref="AF40:AF71">AE40-AD40</f>
        <v>-10</v>
      </c>
      <c r="AG40" s="212">
        <f aca="true" t="shared" si="6" ref="AG40:AG71">IF(AI40="SI",0,J40)</f>
        <v>1283.49</v>
      </c>
      <c r="AH40" s="213">
        <f aca="true" t="shared" si="7" ref="AH40:AH71">AG40*AF40</f>
        <v>-12834.9</v>
      </c>
      <c r="AI40" s="214" t="s">
        <v>117</v>
      </c>
    </row>
    <row r="41" spans="1:35" ht="15">
      <c r="A41" s="108">
        <v>2021</v>
      </c>
      <c r="B41" s="108">
        <v>14</v>
      </c>
      <c r="C41" s="109" t="s">
        <v>227</v>
      </c>
      <c r="D41" s="208" t="s">
        <v>245</v>
      </c>
      <c r="E41" s="109" t="s">
        <v>233</v>
      </c>
      <c r="F41" s="111"/>
      <c r="G41" s="112">
        <v>1021.79</v>
      </c>
      <c r="H41" s="112">
        <v>0</v>
      </c>
      <c r="I41" s="107" t="s">
        <v>117</v>
      </c>
      <c r="J41" s="112">
        <f t="shared" si="4"/>
        <v>1021.79</v>
      </c>
      <c r="K41" s="209" t="s">
        <v>118</v>
      </c>
      <c r="L41" s="108">
        <v>0</v>
      </c>
      <c r="M41" s="108">
        <v>0</v>
      </c>
      <c r="N41" s="109"/>
      <c r="O41" s="111" t="s">
        <v>246</v>
      </c>
      <c r="P41" s="109" t="s">
        <v>247</v>
      </c>
      <c r="Q41" s="109" t="s">
        <v>247</v>
      </c>
      <c r="R41" s="108">
        <v>1</v>
      </c>
      <c r="S41" s="111" t="s">
        <v>121</v>
      </c>
      <c r="T41" s="108">
        <v>1010405</v>
      </c>
      <c r="U41" s="108">
        <v>380</v>
      </c>
      <c r="V41" s="108">
        <v>4012</v>
      </c>
      <c r="W41" s="108">
        <v>99</v>
      </c>
      <c r="X41" s="113">
        <v>2020</v>
      </c>
      <c r="Y41" s="113">
        <v>278</v>
      </c>
      <c r="Z41" s="113">
        <v>0</v>
      </c>
      <c r="AA41" s="114" t="s">
        <v>227</v>
      </c>
      <c r="AB41" s="108">
        <v>31</v>
      </c>
      <c r="AC41" s="109" t="s">
        <v>123</v>
      </c>
      <c r="AD41" s="210" t="s">
        <v>232</v>
      </c>
      <c r="AE41" s="210" t="s">
        <v>197</v>
      </c>
      <c r="AF41" s="211">
        <f t="shared" si="5"/>
        <v>-10</v>
      </c>
      <c r="AG41" s="212">
        <f t="shared" si="6"/>
        <v>1021.79</v>
      </c>
      <c r="AH41" s="213">
        <f t="shared" si="7"/>
        <v>-10217.9</v>
      </c>
      <c r="AI41" s="214" t="s">
        <v>117</v>
      </c>
    </row>
    <row r="42" spans="1:35" ht="15">
      <c r="A42" s="108">
        <v>2021</v>
      </c>
      <c r="B42" s="108">
        <v>15</v>
      </c>
      <c r="C42" s="109" t="s">
        <v>227</v>
      </c>
      <c r="D42" s="208" t="s">
        <v>248</v>
      </c>
      <c r="E42" s="109" t="s">
        <v>227</v>
      </c>
      <c r="F42" s="111" t="s">
        <v>228</v>
      </c>
      <c r="G42" s="112">
        <v>1458.85</v>
      </c>
      <c r="H42" s="112">
        <v>0</v>
      </c>
      <c r="I42" s="107" t="s">
        <v>117</v>
      </c>
      <c r="J42" s="112">
        <f t="shared" si="4"/>
        <v>1458.85</v>
      </c>
      <c r="K42" s="209" t="s">
        <v>118</v>
      </c>
      <c r="L42" s="108">
        <v>0</v>
      </c>
      <c r="M42" s="108">
        <v>0</v>
      </c>
      <c r="N42" s="109"/>
      <c r="O42" s="111" t="s">
        <v>249</v>
      </c>
      <c r="P42" s="109" t="s">
        <v>250</v>
      </c>
      <c r="Q42" s="109" t="s">
        <v>118</v>
      </c>
      <c r="R42" s="108">
        <v>3</v>
      </c>
      <c r="S42" s="111" t="s">
        <v>139</v>
      </c>
      <c r="T42" s="108">
        <v>1090605</v>
      </c>
      <c r="U42" s="108">
        <v>3680</v>
      </c>
      <c r="V42" s="108">
        <v>1270</v>
      </c>
      <c r="W42" s="108">
        <v>99</v>
      </c>
      <c r="X42" s="113">
        <v>2020</v>
      </c>
      <c r="Y42" s="113">
        <v>268</v>
      </c>
      <c r="Z42" s="113">
        <v>0</v>
      </c>
      <c r="AA42" s="114" t="s">
        <v>227</v>
      </c>
      <c r="AB42" s="108">
        <v>51</v>
      </c>
      <c r="AC42" s="109" t="s">
        <v>123</v>
      </c>
      <c r="AD42" s="210" t="s">
        <v>232</v>
      </c>
      <c r="AE42" s="210" t="s">
        <v>197</v>
      </c>
      <c r="AF42" s="211">
        <f t="shared" si="5"/>
        <v>-10</v>
      </c>
      <c r="AG42" s="212">
        <f t="shared" si="6"/>
        <v>1458.85</v>
      </c>
      <c r="AH42" s="213">
        <f t="shared" si="7"/>
        <v>-14588.5</v>
      </c>
      <c r="AI42" s="214" t="s">
        <v>117</v>
      </c>
    </row>
    <row r="43" spans="1:35" ht="15">
      <c r="A43" s="108">
        <v>2021</v>
      </c>
      <c r="B43" s="108">
        <v>15</v>
      </c>
      <c r="C43" s="109" t="s">
        <v>227</v>
      </c>
      <c r="D43" s="208" t="s">
        <v>248</v>
      </c>
      <c r="E43" s="109" t="s">
        <v>227</v>
      </c>
      <c r="F43" s="111" t="s">
        <v>228</v>
      </c>
      <c r="G43" s="112">
        <v>1245.73</v>
      </c>
      <c r="H43" s="112">
        <v>0</v>
      </c>
      <c r="I43" s="107" t="s">
        <v>117</v>
      </c>
      <c r="J43" s="112">
        <f t="shared" si="4"/>
        <v>1245.73</v>
      </c>
      <c r="K43" s="209" t="s">
        <v>118</v>
      </c>
      <c r="L43" s="108">
        <v>0</v>
      </c>
      <c r="M43" s="108">
        <v>0</v>
      </c>
      <c r="N43" s="109"/>
      <c r="O43" s="111" t="s">
        <v>249</v>
      </c>
      <c r="P43" s="109" t="s">
        <v>250</v>
      </c>
      <c r="Q43" s="109" t="s">
        <v>118</v>
      </c>
      <c r="R43" s="108">
        <v>1</v>
      </c>
      <c r="S43" s="111" t="s">
        <v>121</v>
      </c>
      <c r="T43" s="108">
        <v>1010405</v>
      </c>
      <c r="U43" s="108">
        <v>380</v>
      </c>
      <c r="V43" s="108">
        <v>4012</v>
      </c>
      <c r="W43" s="108">
        <v>99</v>
      </c>
      <c r="X43" s="113">
        <v>2020</v>
      </c>
      <c r="Y43" s="113">
        <v>279</v>
      </c>
      <c r="Z43" s="113">
        <v>0</v>
      </c>
      <c r="AA43" s="114" t="s">
        <v>227</v>
      </c>
      <c r="AB43" s="108">
        <v>35</v>
      </c>
      <c r="AC43" s="109" t="s">
        <v>123</v>
      </c>
      <c r="AD43" s="210" t="s">
        <v>232</v>
      </c>
      <c r="AE43" s="210" t="s">
        <v>197</v>
      </c>
      <c r="AF43" s="211">
        <f t="shared" si="5"/>
        <v>-10</v>
      </c>
      <c r="AG43" s="212">
        <f t="shared" si="6"/>
        <v>1245.73</v>
      </c>
      <c r="AH43" s="213">
        <f t="shared" si="7"/>
        <v>-12457.3</v>
      </c>
      <c r="AI43" s="214" t="s">
        <v>117</v>
      </c>
    </row>
    <row r="44" spans="1:35" ht="15">
      <c r="A44" s="108">
        <v>2021</v>
      </c>
      <c r="B44" s="108">
        <v>16</v>
      </c>
      <c r="C44" s="109" t="s">
        <v>227</v>
      </c>
      <c r="D44" s="208" t="s">
        <v>251</v>
      </c>
      <c r="E44" s="109" t="s">
        <v>227</v>
      </c>
      <c r="F44" s="111"/>
      <c r="G44" s="112">
        <v>1203.53</v>
      </c>
      <c r="H44" s="112">
        <v>0</v>
      </c>
      <c r="I44" s="107" t="s">
        <v>117</v>
      </c>
      <c r="J44" s="112">
        <f t="shared" si="4"/>
        <v>1203.53</v>
      </c>
      <c r="K44" s="209" t="s">
        <v>118</v>
      </c>
      <c r="L44" s="108">
        <v>0</v>
      </c>
      <c r="M44" s="108">
        <v>0</v>
      </c>
      <c r="N44" s="109"/>
      <c r="O44" s="111" t="s">
        <v>252</v>
      </c>
      <c r="P44" s="109" t="s">
        <v>253</v>
      </c>
      <c r="Q44" s="109" t="s">
        <v>118</v>
      </c>
      <c r="R44" s="108">
        <v>3</v>
      </c>
      <c r="S44" s="111" t="s">
        <v>139</v>
      </c>
      <c r="T44" s="108">
        <v>1090605</v>
      </c>
      <c r="U44" s="108">
        <v>3680</v>
      </c>
      <c r="V44" s="108">
        <v>1270</v>
      </c>
      <c r="W44" s="108">
        <v>99</v>
      </c>
      <c r="X44" s="113">
        <v>2020</v>
      </c>
      <c r="Y44" s="113">
        <v>264</v>
      </c>
      <c r="Z44" s="113">
        <v>0</v>
      </c>
      <c r="AA44" s="114" t="s">
        <v>254</v>
      </c>
      <c r="AB44" s="108">
        <v>140</v>
      </c>
      <c r="AC44" s="109" t="s">
        <v>254</v>
      </c>
      <c r="AD44" s="210" t="s">
        <v>232</v>
      </c>
      <c r="AE44" s="210" t="s">
        <v>255</v>
      </c>
      <c r="AF44" s="211">
        <f t="shared" si="5"/>
        <v>21</v>
      </c>
      <c r="AG44" s="212">
        <f t="shared" si="6"/>
        <v>1203.53</v>
      </c>
      <c r="AH44" s="213">
        <f t="shared" si="7"/>
        <v>25274.13</v>
      </c>
      <c r="AI44" s="214" t="s">
        <v>117</v>
      </c>
    </row>
    <row r="45" spans="1:35" ht="15">
      <c r="A45" s="108">
        <v>2021</v>
      </c>
      <c r="B45" s="108">
        <v>16</v>
      </c>
      <c r="C45" s="109" t="s">
        <v>227</v>
      </c>
      <c r="D45" s="208" t="s">
        <v>251</v>
      </c>
      <c r="E45" s="109" t="s">
        <v>227</v>
      </c>
      <c r="F45" s="111"/>
      <c r="G45" s="112">
        <v>1245.73</v>
      </c>
      <c r="H45" s="112">
        <v>0</v>
      </c>
      <c r="I45" s="107" t="s">
        <v>117</v>
      </c>
      <c r="J45" s="112">
        <f t="shared" si="4"/>
        <v>1245.73</v>
      </c>
      <c r="K45" s="209" t="s">
        <v>118</v>
      </c>
      <c r="L45" s="108">
        <v>0</v>
      </c>
      <c r="M45" s="108">
        <v>0</v>
      </c>
      <c r="N45" s="109"/>
      <c r="O45" s="111" t="s">
        <v>252</v>
      </c>
      <c r="P45" s="109" t="s">
        <v>253</v>
      </c>
      <c r="Q45" s="109" t="s">
        <v>118</v>
      </c>
      <c r="R45" s="108">
        <v>1</v>
      </c>
      <c r="S45" s="111" t="s">
        <v>121</v>
      </c>
      <c r="T45" s="108">
        <v>1010405</v>
      </c>
      <c r="U45" s="108">
        <v>380</v>
      </c>
      <c r="V45" s="108">
        <v>4012</v>
      </c>
      <c r="W45" s="108">
        <v>99</v>
      </c>
      <c r="X45" s="113">
        <v>2020</v>
      </c>
      <c r="Y45" s="113">
        <v>280</v>
      </c>
      <c r="Z45" s="113">
        <v>0</v>
      </c>
      <c r="AA45" s="114" t="s">
        <v>254</v>
      </c>
      <c r="AB45" s="108">
        <v>134</v>
      </c>
      <c r="AC45" s="109" t="s">
        <v>254</v>
      </c>
      <c r="AD45" s="210" t="s">
        <v>232</v>
      </c>
      <c r="AE45" s="210" t="s">
        <v>255</v>
      </c>
      <c r="AF45" s="211">
        <f t="shared" si="5"/>
        <v>21</v>
      </c>
      <c r="AG45" s="212">
        <f t="shared" si="6"/>
        <v>1245.73</v>
      </c>
      <c r="AH45" s="213">
        <f t="shared" si="7"/>
        <v>26160.33</v>
      </c>
      <c r="AI45" s="214" t="s">
        <v>117</v>
      </c>
    </row>
    <row r="46" spans="1:35" ht="15">
      <c r="A46" s="108">
        <v>2021</v>
      </c>
      <c r="B46" s="108">
        <v>17</v>
      </c>
      <c r="C46" s="109" t="s">
        <v>227</v>
      </c>
      <c r="D46" s="208" t="s">
        <v>256</v>
      </c>
      <c r="E46" s="109" t="s">
        <v>227</v>
      </c>
      <c r="F46" s="111" t="s">
        <v>228</v>
      </c>
      <c r="G46" s="112">
        <v>981.6</v>
      </c>
      <c r="H46" s="112">
        <v>0</v>
      </c>
      <c r="I46" s="107" t="s">
        <v>117</v>
      </c>
      <c r="J46" s="112">
        <f t="shared" si="4"/>
        <v>981.6</v>
      </c>
      <c r="K46" s="209" t="s">
        <v>118</v>
      </c>
      <c r="L46" s="108">
        <v>0</v>
      </c>
      <c r="M46" s="108">
        <v>0</v>
      </c>
      <c r="N46" s="109"/>
      <c r="O46" s="111" t="s">
        <v>257</v>
      </c>
      <c r="P46" s="109" t="s">
        <v>258</v>
      </c>
      <c r="Q46" s="109" t="s">
        <v>118</v>
      </c>
      <c r="R46" s="108">
        <v>3</v>
      </c>
      <c r="S46" s="111" t="s">
        <v>139</v>
      </c>
      <c r="T46" s="108">
        <v>1090605</v>
      </c>
      <c r="U46" s="108">
        <v>3680</v>
      </c>
      <c r="V46" s="108">
        <v>1270</v>
      </c>
      <c r="W46" s="108">
        <v>99</v>
      </c>
      <c r="X46" s="113">
        <v>2020</v>
      </c>
      <c r="Y46" s="113">
        <v>263</v>
      </c>
      <c r="Z46" s="113">
        <v>0</v>
      </c>
      <c r="AA46" s="114" t="s">
        <v>254</v>
      </c>
      <c r="AB46" s="108">
        <v>139</v>
      </c>
      <c r="AC46" s="109" t="s">
        <v>254</v>
      </c>
      <c r="AD46" s="210" t="s">
        <v>232</v>
      </c>
      <c r="AE46" s="210" t="s">
        <v>255</v>
      </c>
      <c r="AF46" s="211">
        <f t="shared" si="5"/>
        <v>21</v>
      </c>
      <c r="AG46" s="212">
        <f t="shared" si="6"/>
        <v>981.6</v>
      </c>
      <c r="AH46" s="213">
        <f t="shared" si="7"/>
        <v>20613.600000000002</v>
      </c>
      <c r="AI46" s="214" t="s">
        <v>117</v>
      </c>
    </row>
    <row r="47" spans="1:35" ht="15">
      <c r="A47" s="108">
        <v>2021</v>
      </c>
      <c r="B47" s="108">
        <v>17</v>
      </c>
      <c r="C47" s="109" t="s">
        <v>227</v>
      </c>
      <c r="D47" s="208" t="s">
        <v>256</v>
      </c>
      <c r="E47" s="109" t="s">
        <v>227</v>
      </c>
      <c r="F47" s="111" t="s">
        <v>228</v>
      </c>
      <c r="G47" s="112">
        <v>1021.79</v>
      </c>
      <c r="H47" s="112">
        <v>0</v>
      </c>
      <c r="I47" s="107" t="s">
        <v>117</v>
      </c>
      <c r="J47" s="112">
        <f t="shared" si="4"/>
        <v>1021.79</v>
      </c>
      <c r="K47" s="209" t="s">
        <v>118</v>
      </c>
      <c r="L47" s="108">
        <v>0</v>
      </c>
      <c r="M47" s="108">
        <v>0</v>
      </c>
      <c r="N47" s="109"/>
      <c r="O47" s="111" t="s">
        <v>257</v>
      </c>
      <c r="P47" s="109" t="s">
        <v>258</v>
      </c>
      <c r="Q47" s="109" t="s">
        <v>118</v>
      </c>
      <c r="R47" s="108">
        <v>1</v>
      </c>
      <c r="S47" s="111" t="s">
        <v>121</v>
      </c>
      <c r="T47" s="108">
        <v>1010405</v>
      </c>
      <c r="U47" s="108">
        <v>380</v>
      </c>
      <c r="V47" s="108">
        <v>4012</v>
      </c>
      <c r="W47" s="108">
        <v>99</v>
      </c>
      <c r="X47" s="113">
        <v>2020</v>
      </c>
      <c r="Y47" s="113">
        <v>281</v>
      </c>
      <c r="Z47" s="113">
        <v>0</v>
      </c>
      <c r="AA47" s="114" t="s">
        <v>254</v>
      </c>
      <c r="AB47" s="108">
        <v>135</v>
      </c>
      <c r="AC47" s="109" t="s">
        <v>254</v>
      </c>
      <c r="AD47" s="210" t="s">
        <v>232</v>
      </c>
      <c r="AE47" s="210" t="s">
        <v>255</v>
      </c>
      <c r="AF47" s="211">
        <f t="shared" si="5"/>
        <v>21</v>
      </c>
      <c r="AG47" s="212">
        <f t="shared" si="6"/>
        <v>1021.79</v>
      </c>
      <c r="AH47" s="213">
        <f t="shared" si="7"/>
        <v>21457.59</v>
      </c>
      <c r="AI47" s="214" t="s">
        <v>117</v>
      </c>
    </row>
    <row r="48" spans="1:35" ht="15">
      <c r="A48" s="108">
        <v>2021</v>
      </c>
      <c r="B48" s="108">
        <v>18</v>
      </c>
      <c r="C48" s="109" t="s">
        <v>227</v>
      </c>
      <c r="D48" s="208" t="s">
        <v>259</v>
      </c>
      <c r="E48" s="109" t="s">
        <v>233</v>
      </c>
      <c r="F48" s="111" t="s">
        <v>228</v>
      </c>
      <c r="G48" s="112">
        <v>1593.9</v>
      </c>
      <c r="H48" s="112">
        <v>0</v>
      </c>
      <c r="I48" s="107" t="s">
        <v>117</v>
      </c>
      <c r="J48" s="112">
        <f t="shared" si="4"/>
        <v>1593.9</v>
      </c>
      <c r="K48" s="209" t="s">
        <v>118</v>
      </c>
      <c r="L48" s="108">
        <v>0</v>
      </c>
      <c r="M48" s="108">
        <v>0</v>
      </c>
      <c r="N48" s="109"/>
      <c r="O48" s="111" t="s">
        <v>260</v>
      </c>
      <c r="P48" s="109" t="s">
        <v>261</v>
      </c>
      <c r="Q48" s="109" t="s">
        <v>261</v>
      </c>
      <c r="R48" s="108">
        <v>3</v>
      </c>
      <c r="S48" s="111" t="s">
        <v>139</v>
      </c>
      <c r="T48" s="108">
        <v>1090605</v>
      </c>
      <c r="U48" s="108">
        <v>3680</v>
      </c>
      <c r="V48" s="108">
        <v>1270</v>
      </c>
      <c r="W48" s="108">
        <v>99</v>
      </c>
      <c r="X48" s="113">
        <v>2020</v>
      </c>
      <c r="Y48" s="113">
        <v>262</v>
      </c>
      <c r="Z48" s="113">
        <v>0</v>
      </c>
      <c r="AA48" s="114" t="s">
        <v>227</v>
      </c>
      <c r="AB48" s="108">
        <v>46</v>
      </c>
      <c r="AC48" s="109" t="s">
        <v>123</v>
      </c>
      <c r="AD48" s="210" t="s">
        <v>232</v>
      </c>
      <c r="AE48" s="210" t="s">
        <v>197</v>
      </c>
      <c r="AF48" s="211">
        <f t="shared" si="5"/>
        <v>-10</v>
      </c>
      <c r="AG48" s="212">
        <f t="shared" si="6"/>
        <v>1593.9</v>
      </c>
      <c r="AH48" s="213">
        <f t="shared" si="7"/>
        <v>-15939</v>
      </c>
      <c r="AI48" s="214" t="s">
        <v>117</v>
      </c>
    </row>
    <row r="49" spans="1:35" ht="15">
      <c r="A49" s="108">
        <v>2021</v>
      </c>
      <c r="B49" s="108">
        <v>18</v>
      </c>
      <c r="C49" s="109" t="s">
        <v>227</v>
      </c>
      <c r="D49" s="208" t="s">
        <v>259</v>
      </c>
      <c r="E49" s="109" t="s">
        <v>233</v>
      </c>
      <c r="F49" s="111" t="s">
        <v>228</v>
      </c>
      <c r="G49" s="112">
        <v>1245.73</v>
      </c>
      <c r="H49" s="112">
        <v>0</v>
      </c>
      <c r="I49" s="107" t="s">
        <v>117</v>
      </c>
      <c r="J49" s="112">
        <f t="shared" si="4"/>
        <v>1245.73</v>
      </c>
      <c r="K49" s="209" t="s">
        <v>118</v>
      </c>
      <c r="L49" s="108">
        <v>0</v>
      </c>
      <c r="M49" s="108">
        <v>0</v>
      </c>
      <c r="N49" s="109"/>
      <c r="O49" s="111" t="s">
        <v>260</v>
      </c>
      <c r="P49" s="109" t="s">
        <v>261</v>
      </c>
      <c r="Q49" s="109" t="s">
        <v>261</v>
      </c>
      <c r="R49" s="108">
        <v>1</v>
      </c>
      <c r="S49" s="111" t="s">
        <v>121</v>
      </c>
      <c r="T49" s="108">
        <v>1010405</v>
      </c>
      <c r="U49" s="108">
        <v>380</v>
      </c>
      <c r="V49" s="108">
        <v>4012</v>
      </c>
      <c r="W49" s="108">
        <v>99</v>
      </c>
      <c r="X49" s="113">
        <v>2020</v>
      </c>
      <c r="Y49" s="113">
        <v>282</v>
      </c>
      <c r="Z49" s="113">
        <v>0</v>
      </c>
      <c r="AA49" s="114" t="s">
        <v>227</v>
      </c>
      <c r="AB49" s="108">
        <v>34</v>
      </c>
      <c r="AC49" s="109" t="s">
        <v>123</v>
      </c>
      <c r="AD49" s="210" t="s">
        <v>232</v>
      </c>
      <c r="AE49" s="210" t="s">
        <v>197</v>
      </c>
      <c r="AF49" s="211">
        <f t="shared" si="5"/>
        <v>-10</v>
      </c>
      <c r="AG49" s="212">
        <f t="shared" si="6"/>
        <v>1245.73</v>
      </c>
      <c r="AH49" s="213">
        <f t="shared" si="7"/>
        <v>-12457.3</v>
      </c>
      <c r="AI49" s="214" t="s">
        <v>117</v>
      </c>
    </row>
    <row r="50" spans="1:35" ht="15">
      <c r="A50" s="108">
        <v>2021</v>
      </c>
      <c r="B50" s="108">
        <v>19</v>
      </c>
      <c r="C50" s="109" t="s">
        <v>227</v>
      </c>
      <c r="D50" s="208" t="s">
        <v>262</v>
      </c>
      <c r="E50" s="109" t="s">
        <v>227</v>
      </c>
      <c r="F50" s="111" t="s">
        <v>228</v>
      </c>
      <c r="G50" s="112">
        <v>1190.2</v>
      </c>
      <c r="H50" s="112">
        <v>0</v>
      </c>
      <c r="I50" s="107" t="s">
        <v>117</v>
      </c>
      <c r="J50" s="112">
        <f t="shared" si="4"/>
        <v>1190.2</v>
      </c>
      <c r="K50" s="209" t="s">
        <v>118</v>
      </c>
      <c r="L50" s="108">
        <v>0</v>
      </c>
      <c r="M50" s="108">
        <v>0</v>
      </c>
      <c r="N50" s="109"/>
      <c r="O50" s="111" t="s">
        <v>263</v>
      </c>
      <c r="P50" s="109" t="s">
        <v>264</v>
      </c>
      <c r="Q50" s="109" t="s">
        <v>118</v>
      </c>
      <c r="R50" s="108">
        <v>3</v>
      </c>
      <c r="S50" s="111" t="s">
        <v>139</v>
      </c>
      <c r="T50" s="108">
        <v>1090605</v>
      </c>
      <c r="U50" s="108">
        <v>3680</v>
      </c>
      <c r="V50" s="108">
        <v>1270</v>
      </c>
      <c r="W50" s="108">
        <v>99</v>
      </c>
      <c r="X50" s="113">
        <v>2020</v>
      </c>
      <c r="Y50" s="113">
        <v>266</v>
      </c>
      <c r="Z50" s="113">
        <v>0</v>
      </c>
      <c r="AA50" s="114" t="s">
        <v>227</v>
      </c>
      <c r="AB50" s="108">
        <v>41</v>
      </c>
      <c r="AC50" s="109" t="s">
        <v>123</v>
      </c>
      <c r="AD50" s="210" t="s">
        <v>232</v>
      </c>
      <c r="AE50" s="210" t="s">
        <v>197</v>
      </c>
      <c r="AF50" s="211">
        <f t="shared" si="5"/>
        <v>-10</v>
      </c>
      <c r="AG50" s="212">
        <f t="shared" si="6"/>
        <v>1190.2</v>
      </c>
      <c r="AH50" s="213">
        <f t="shared" si="7"/>
        <v>-11902</v>
      </c>
      <c r="AI50" s="214" t="s">
        <v>117</v>
      </c>
    </row>
    <row r="51" spans="1:35" ht="15">
      <c r="A51" s="108">
        <v>2021</v>
      </c>
      <c r="B51" s="108">
        <v>19</v>
      </c>
      <c r="C51" s="109" t="s">
        <v>227</v>
      </c>
      <c r="D51" s="208" t="s">
        <v>262</v>
      </c>
      <c r="E51" s="109" t="s">
        <v>227</v>
      </c>
      <c r="F51" s="111" t="s">
        <v>228</v>
      </c>
      <c r="G51" s="112">
        <v>1189.74</v>
      </c>
      <c r="H51" s="112">
        <v>0</v>
      </c>
      <c r="I51" s="107" t="s">
        <v>117</v>
      </c>
      <c r="J51" s="112">
        <f t="shared" si="4"/>
        <v>1189.74</v>
      </c>
      <c r="K51" s="209" t="s">
        <v>118</v>
      </c>
      <c r="L51" s="108">
        <v>0</v>
      </c>
      <c r="M51" s="108">
        <v>0</v>
      </c>
      <c r="N51" s="109"/>
      <c r="O51" s="111" t="s">
        <v>263</v>
      </c>
      <c r="P51" s="109" t="s">
        <v>264</v>
      </c>
      <c r="Q51" s="109" t="s">
        <v>118</v>
      </c>
      <c r="R51" s="108">
        <v>1</v>
      </c>
      <c r="S51" s="111" t="s">
        <v>121</v>
      </c>
      <c r="T51" s="108">
        <v>1010405</v>
      </c>
      <c r="U51" s="108">
        <v>380</v>
      </c>
      <c r="V51" s="108">
        <v>4012</v>
      </c>
      <c r="W51" s="108">
        <v>99</v>
      </c>
      <c r="X51" s="113">
        <v>2020</v>
      </c>
      <c r="Y51" s="113">
        <v>283</v>
      </c>
      <c r="Z51" s="113">
        <v>0</v>
      </c>
      <c r="AA51" s="114" t="s">
        <v>227</v>
      </c>
      <c r="AB51" s="108">
        <v>33</v>
      </c>
      <c r="AC51" s="109" t="s">
        <v>123</v>
      </c>
      <c r="AD51" s="210" t="s">
        <v>232</v>
      </c>
      <c r="AE51" s="210" t="s">
        <v>197</v>
      </c>
      <c r="AF51" s="211">
        <f t="shared" si="5"/>
        <v>-10</v>
      </c>
      <c r="AG51" s="212">
        <f t="shared" si="6"/>
        <v>1189.74</v>
      </c>
      <c r="AH51" s="213">
        <f t="shared" si="7"/>
        <v>-11897.4</v>
      </c>
      <c r="AI51" s="214" t="s">
        <v>117</v>
      </c>
    </row>
    <row r="52" spans="1:35" ht="15">
      <c r="A52" s="108">
        <v>2021</v>
      </c>
      <c r="B52" s="108">
        <v>20</v>
      </c>
      <c r="C52" s="109" t="s">
        <v>227</v>
      </c>
      <c r="D52" s="208" t="s">
        <v>167</v>
      </c>
      <c r="E52" s="109" t="s">
        <v>227</v>
      </c>
      <c r="F52" s="111" t="s">
        <v>228</v>
      </c>
      <c r="G52" s="112">
        <v>843.06</v>
      </c>
      <c r="H52" s="112">
        <v>0</v>
      </c>
      <c r="I52" s="107" t="s">
        <v>117</v>
      </c>
      <c r="J52" s="112">
        <f t="shared" si="4"/>
        <v>843.06</v>
      </c>
      <c r="K52" s="209" t="s">
        <v>118</v>
      </c>
      <c r="L52" s="108">
        <v>0</v>
      </c>
      <c r="M52" s="108">
        <v>0</v>
      </c>
      <c r="N52" s="109"/>
      <c r="O52" s="111" t="s">
        <v>265</v>
      </c>
      <c r="P52" s="109" t="s">
        <v>266</v>
      </c>
      <c r="Q52" s="109" t="s">
        <v>118</v>
      </c>
      <c r="R52" s="108">
        <v>3</v>
      </c>
      <c r="S52" s="111" t="s">
        <v>139</v>
      </c>
      <c r="T52" s="108">
        <v>1090605</v>
      </c>
      <c r="U52" s="108">
        <v>3680</v>
      </c>
      <c r="V52" s="108">
        <v>1270</v>
      </c>
      <c r="W52" s="108">
        <v>99</v>
      </c>
      <c r="X52" s="113">
        <v>2020</v>
      </c>
      <c r="Y52" s="113">
        <v>265</v>
      </c>
      <c r="Z52" s="113">
        <v>0</v>
      </c>
      <c r="AA52" s="114" t="s">
        <v>227</v>
      </c>
      <c r="AB52" s="108">
        <v>52</v>
      </c>
      <c r="AC52" s="109" t="s">
        <v>123</v>
      </c>
      <c r="AD52" s="210" t="s">
        <v>232</v>
      </c>
      <c r="AE52" s="210" t="s">
        <v>197</v>
      </c>
      <c r="AF52" s="211">
        <f t="shared" si="5"/>
        <v>-10</v>
      </c>
      <c r="AG52" s="212">
        <f t="shared" si="6"/>
        <v>843.06</v>
      </c>
      <c r="AH52" s="213">
        <f t="shared" si="7"/>
        <v>-8430.599999999999</v>
      </c>
      <c r="AI52" s="214" t="s">
        <v>117</v>
      </c>
    </row>
    <row r="53" spans="1:35" ht="15">
      <c r="A53" s="108">
        <v>2021</v>
      </c>
      <c r="B53" s="108">
        <v>20</v>
      </c>
      <c r="C53" s="109" t="s">
        <v>227</v>
      </c>
      <c r="D53" s="208" t="s">
        <v>167</v>
      </c>
      <c r="E53" s="109" t="s">
        <v>227</v>
      </c>
      <c r="F53" s="111" t="s">
        <v>228</v>
      </c>
      <c r="G53" s="112">
        <v>909.84</v>
      </c>
      <c r="H53" s="112">
        <v>0</v>
      </c>
      <c r="I53" s="107" t="s">
        <v>117</v>
      </c>
      <c r="J53" s="112">
        <f t="shared" si="4"/>
        <v>909.84</v>
      </c>
      <c r="K53" s="209" t="s">
        <v>118</v>
      </c>
      <c r="L53" s="108">
        <v>0</v>
      </c>
      <c r="M53" s="108">
        <v>0</v>
      </c>
      <c r="N53" s="109"/>
      <c r="O53" s="111" t="s">
        <v>265</v>
      </c>
      <c r="P53" s="109" t="s">
        <v>266</v>
      </c>
      <c r="Q53" s="109" t="s">
        <v>118</v>
      </c>
      <c r="R53" s="108">
        <v>1</v>
      </c>
      <c r="S53" s="111" t="s">
        <v>121</v>
      </c>
      <c r="T53" s="108">
        <v>1010405</v>
      </c>
      <c r="U53" s="108">
        <v>380</v>
      </c>
      <c r="V53" s="108">
        <v>4012</v>
      </c>
      <c r="W53" s="108">
        <v>99</v>
      </c>
      <c r="X53" s="113">
        <v>2020</v>
      </c>
      <c r="Y53" s="113">
        <v>285</v>
      </c>
      <c r="Z53" s="113">
        <v>0</v>
      </c>
      <c r="AA53" s="114" t="s">
        <v>227</v>
      </c>
      <c r="AB53" s="108">
        <v>32</v>
      </c>
      <c r="AC53" s="109" t="s">
        <v>123</v>
      </c>
      <c r="AD53" s="210" t="s">
        <v>232</v>
      </c>
      <c r="AE53" s="210" t="s">
        <v>197</v>
      </c>
      <c r="AF53" s="211">
        <f t="shared" si="5"/>
        <v>-10</v>
      </c>
      <c r="AG53" s="212">
        <f t="shared" si="6"/>
        <v>909.84</v>
      </c>
      <c r="AH53" s="213">
        <f t="shared" si="7"/>
        <v>-9098.4</v>
      </c>
      <c r="AI53" s="214" t="s">
        <v>117</v>
      </c>
    </row>
    <row r="54" spans="1:35" ht="15">
      <c r="A54" s="108">
        <v>2021</v>
      </c>
      <c r="B54" s="108">
        <v>21</v>
      </c>
      <c r="C54" s="109" t="s">
        <v>227</v>
      </c>
      <c r="D54" s="208" t="s">
        <v>267</v>
      </c>
      <c r="E54" s="109" t="s">
        <v>227</v>
      </c>
      <c r="F54" s="111" t="s">
        <v>228</v>
      </c>
      <c r="G54" s="112">
        <v>1022.27</v>
      </c>
      <c r="H54" s="112">
        <v>0</v>
      </c>
      <c r="I54" s="107" t="s">
        <v>117</v>
      </c>
      <c r="J54" s="112">
        <f t="shared" si="4"/>
        <v>1022.27</v>
      </c>
      <c r="K54" s="209" t="s">
        <v>118</v>
      </c>
      <c r="L54" s="108">
        <v>0</v>
      </c>
      <c r="M54" s="108">
        <v>0</v>
      </c>
      <c r="N54" s="109"/>
      <c r="O54" s="111" t="s">
        <v>268</v>
      </c>
      <c r="P54" s="109" t="s">
        <v>269</v>
      </c>
      <c r="Q54" s="109" t="s">
        <v>118</v>
      </c>
      <c r="R54" s="108">
        <v>3</v>
      </c>
      <c r="S54" s="111" t="s">
        <v>139</v>
      </c>
      <c r="T54" s="108">
        <v>1090605</v>
      </c>
      <c r="U54" s="108">
        <v>3680</v>
      </c>
      <c r="V54" s="108">
        <v>1270</v>
      </c>
      <c r="W54" s="108">
        <v>99</v>
      </c>
      <c r="X54" s="113">
        <v>2020</v>
      </c>
      <c r="Y54" s="113">
        <v>255</v>
      </c>
      <c r="Z54" s="113">
        <v>0</v>
      </c>
      <c r="AA54" s="114" t="s">
        <v>227</v>
      </c>
      <c r="AB54" s="108">
        <v>42</v>
      </c>
      <c r="AC54" s="109" t="s">
        <v>123</v>
      </c>
      <c r="AD54" s="210" t="s">
        <v>232</v>
      </c>
      <c r="AE54" s="210" t="s">
        <v>197</v>
      </c>
      <c r="AF54" s="211">
        <f t="shared" si="5"/>
        <v>-10</v>
      </c>
      <c r="AG54" s="212">
        <f t="shared" si="6"/>
        <v>1022.27</v>
      </c>
      <c r="AH54" s="213">
        <f t="shared" si="7"/>
        <v>-10222.7</v>
      </c>
      <c r="AI54" s="214" t="s">
        <v>117</v>
      </c>
    </row>
    <row r="55" spans="1:35" ht="15">
      <c r="A55" s="108">
        <v>2021</v>
      </c>
      <c r="B55" s="108">
        <v>21</v>
      </c>
      <c r="C55" s="109" t="s">
        <v>227</v>
      </c>
      <c r="D55" s="208" t="s">
        <v>267</v>
      </c>
      <c r="E55" s="109" t="s">
        <v>227</v>
      </c>
      <c r="F55" s="111" t="s">
        <v>228</v>
      </c>
      <c r="G55" s="112">
        <v>1021.79</v>
      </c>
      <c r="H55" s="112">
        <v>0</v>
      </c>
      <c r="I55" s="107" t="s">
        <v>117</v>
      </c>
      <c r="J55" s="112">
        <f t="shared" si="4"/>
        <v>1021.79</v>
      </c>
      <c r="K55" s="209" t="s">
        <v>118</v>
      </c>
      <c r="L55" s="108">
        <v>0</v>
      </c>
      <c r="M55" s="108">
        <v>0</v>
      </c>
      <c r="N55" s="109"/>
      <c r="O55" s="111" t="s">
        <v>268</v>
      </c>
      <c r="P55" s="109" t="s">
        <v>269</v>
      </c>
      <c r="Q55" s="109" t="s">
        <v>118</v>
      </c>
      <c r="R55" s="108">
        <v>1</v>
      </c>
      <c r="S55" s="111" t="s">
        <v>121</v>
      </c>
      <c r="T55" s="108">
        <v>1010405</v>
      </c>
      <c r="U55" s="108">
        <v>380</v>
      </c>
      <c r="V55" s="108">
        <v>4012</v>
      </c>
      <c r="W55" s="108">
        <v>99</v>
      </c>
      <c r="X55" s="113">
        <v>2020</v>
      </c>
      <c r="Y55" s="113">
        <v>284</v>
      </c>
      <c r="Z55" s="113">
        <v>0</v>
      </c>
      <c r="AA55" s="114" t="s">
        <v>227</v>
      </c>
      <c r="AB55" s="108">
        <v>30</v>
      </c>
      <c r="AC55" s="109" t="s">
        <v>123</v>
      </c>
      <c r="AD55" s="210" t="s">
        <v>232</v>
      </c>
      <c r="AE55" s="210" t="s">
        <v>197</v>
      </c>
      <c r="AF55" s="211">
        <f t="shared" si="5"/>
        <v>-10</v>
      </c>
      <c r="AG55" s="212">
        <f t="shared" si="6"/>
        <v>1021.79</v>
      </c>
      <c r="AH55" s="213">
        <f t="shared" si="7"/>
        <v>-10217.9</v>
      </c>
      <c r="AI55" s="214" t="s">
        <v>117</v>
      </c>
    </row>
    <row r="56" spans="1:35" ht="15">
      <c r="A56" s="108">
        <v>2021</v>
      </c>
      <c r="B56" s="108">
        <v>22</v>
      </c>
      <c r="C56" s="109" t="s">
        <v>227</v>
      </c>
      <c r="D56" s="208" t="s">
        <v>270</v>
      </c>
      <c r="E56" s="109" t="s">
        <v>227</v>
      </c>
      <c r="F56" s="111" t="s">
        <v>228</v>
      </c>
      <c r="G56" s="112">
        <v>978.51</v>
      </c>
      <c r="H56" s="112">
        <v>0</v>
      </c>
      <c r="I56" s="107" t="s">
        <v>117</v>
      </c>
      <c r="J56" s="112">
        <f t="shared" si="4"/>
        <v>978.51</v>
      </c>
      <c r="K56" s="209" t="s">
        <v>118</v>
      </c>
      <c r="L56" s="108">
        <v>0</v>
      </c>
      <c r="M56" s="108">
        <v>0</v>
      </c>
      <c r="N56" s="109"/>
      <c r="O56" s="111" t="s">
        <v>271</v>
      </c>
      <c r="P56" s="109" t="s">
        <v>272</v>
      </c>
      <c r="Q56" s="109" t="s">
        <v>118</v>
      </c>
      <c r="R56" s="108">
        <v>1</v>
      </c>
      <c r="S56" s="111" t="s">
        <v>121</v>
      </c>
      <c r="T56" s="108">
        <v>1090605</v>
      </c>
      <c r="U56" s="108">
        <v>3680</v>
      </c>
      <c r="V56" s="108">
        <v>1270</v>
      </c>
      <c r="W56" s="108">
        <v>99</v>
      </c>
      <c r="X56" s="113">
        <v>2020</v>
      </c>
      <c r="Y56" s="113">
        <v>256</v>
      </c>
      <c r="Z56" s="113">
        <v>0</v>
      </c>
      <c r="AA56" s="114" t="s">
        <v>254</v>
      </c>
      <c r="AB56" s="108">
        <v>141</v>
      </c>
      <c r="AC56" s="109" t="s">
        <v>254</v>
      </c>
      <c r="AD56" s="210" t="s">
        <v>232</v>
      </c>
      <c r="AE56" s="210" t="s">
        <v>255</v>
      </c>
      <c r="AF56" s="211">
        <f t="shared" si="5"/>
        <v>21</v>
      </c>
      <c r="AG56" s="212">
        <f t="shared" si="6"/>
        <v>978.51</v>
      </c>
      <c r="AH56" s="213">
        <f t="shared" si="7"/>
        <v>20548.71</v>
      </c>
      <c r="AI56" s="214" t="s">
        <v>117</v>
      </c>
    </row>
    <row r="57" spans="1:35" ht="15">
      <c r="A57" s="108">
        <v>2021</v>
      </c>
      <c r="B57" s="108">
        <v>23</v>
      </c>
      <c r="C57" s="109" t="s">
        <v>227</v>
      </c>
      <c r="D57" s="208" t="s">
        <v>273</v>
      </c>
      <c r="E57" s="109" t="s">
        <v>227</v>
      </c>
      <c r="F57" s="111" t="s">
        <v>228</v>
      </c>
      <c r="G57" s="112">
        <v>828.7</v>
      </c>
      <c r="H57" s="112">
        <v>0</v>
      </c>
      <c r="I57" s="107" t="s">
        <v>117</v>
      </c>
      <c r="J57" s="112">
        <f t="shared" si="4"/>
        <v>828.7</v>
      </c>
      <c r="K57" s="209" t="s">
        <v>118</v>
      </c>
      <c r="L57" s="108">
        <v>0</v>
      </c>
      <c r="M57" s="108">
        <v>0</v>
      </c>
      <c r="N57" s="109"/>
      <c r="O57" s="111" t="s">
        <v>274</v>
      </c>
      <c r="P57" s="109" t="s">
        <v>275</v>
      </c>
      <c r="Q57" s="109" t="s">
        <v>118</v>
      </c>
      <c r="R57" s="108">
        <v>3</v>
      </c>
      <c r="S57" s="111" t="s">
        <v>139</v>
      </c>
      <c r="T57" s="108">
        <v>1090605</v>
      </c>
      <c r="U57" s="108">
        <v>3680</v>
      </c>
      <c r="V57" s="108">
        <v>1270</v>
      </c>
      <c r="W57" s="108">
        <v>99</v>
      </c>
      <c r="X57" s="113">
        <v>2020</v>
      </c>
      <c r="Y57" s="113">
        <v>258</v>
      </c>
      <c r="Z57" s="113">
        <v>0</v>
      </c>
      <c r="AA57" s="114" t="s">
        <v>227</v>
      </c>
      <c r="AB57" s="108">
        <v>50</v>
      </c>
      <c r="AC57" s="109" t="s">
        <v>123</v>
      </c>
      <c r="AD57" s="210" t="s">
        <v>232</v>
      </c>
      <c r="AE57" s="210" t="s">
        <v>197</v>
      </c>
      <c r="AF57" s="211">
        <f t="shared" si="5"/>
        <v>-10</v>
      </c>
      <c r="AG57" s="212">
        <f t="shared" si="6"/>
        <v>828.7</v>
      </c>
      <c r="AH57" s="213">
        <f t="shared" si="7"/>
        <v>-8287</v>
      </c>
      <c r="AI57" s="214" t="s">
        <v>117</v>
      </c>
    </row>
    <row r="58" spans="1:35" ht="15">
      <c r="A58" s="108">
        <v>2021</v>
      </c>
      <c r="B58" s="108">
        <v>24</v>
      </c>
      <c r="C58" s="109" t="s">
        <v>227</v>
      </c>
      <c r="D58" s="208" t="s">
        <v>276</v>
      </c>
      <c r="E58" s="109" t="s">
        <v>227</v>
      </c>
      <c r="F58" s="111" t="s">
        <v>228</v>
      </c>
      <c r="G58" s="112">
        <v>976.2</v>
      </c>
      <c r="H58" s="112">
        <v>0</v>
      </c>
      <c r="I58" s="107" t="s">
        <v>117</v>
      </c>
      <c r="J58" s="112">
        <f t="shared" si="4"/>
        <v>976.2</v>
      </c>
      <c r="K58" s="209" t="s">
        <v>118</v>
      </c>
      <c r="L58" s="108">
        <v>0</v>
      </c>
      <c r="M58" s="108">
        <v>0</v>
      </c>
      <c r="N58" s="109"/>
      <c r="O58" s="111" t="s">
        <v>277</v>
      </c>
      <c r="P58" s="109" t="s">
        <v>278</v>
      </c>
      <c r="Q58" s="109" t="s">
        <v>118</v>
      </c>
      <c r="R58" s="108">
        <v>3</v>
      </c>
      <c r="S58" s="111" t="s">
        <v>139</v>
      </c>
      <c r="T58" s="108">
        <v>1090605</v>
      </c>
      <c r="U58" s="108">
        <v>3680</v>
      </c>
      <c r="V58" s="108">
        <v>1270</v>
      </c>
      <c r="W58" s="108">
        <v>99</v>
      </c>
      <c r="X58" s="113">
        <v>2020</v>
      </c>
      <c r="Y58" s="113">
        <v>259</v>
      </c>
      <c r="Z58" s="113">
        <v>0</v>
      </c>
      <c r="AA58" s="114" t="s">
        <v>227</v>
      </c>
      <c r="AB58" s="108">
        <v>47</v>
      </c>
      <c r="AC58" s="109" t="s">
        <v>123</v>
      </c>
      <c r="AD58" s="210" t="s">
        <v>232</v>
      </c>
      <c r="AE58" s="210" t="s">
        <v>197</v>
      </c>
      <c r="AF58" s="211">
        <f t="shared" si="5"/>
        <v>-10</v>
      </c>
      <c r="AG58" s="212">
        <f t="shared" si="6"/>
        <v>976.2</v>
      </c>
      <c r="AH58" s="213">
        <f t="shared" si="7"/>
        <v>-9762</v>
      </c>
      <c r="AI58" s="214" t="s">
        <v>117</v>
      </c>
    </row>
    <row r="59" spans="1:35" ht="15">
      <c r="A59" s="108">
        <v>2021</v>
      </c>
      <c r="B59" s="108">
        <v>25</v>
      </c>
      <c r="C59" s="109" t="s">
        <v>227</v>
      </c>
      <c r="D59" s="208" t="s">
        <v>279</v>
      </c>
      <c r="E59" s="109" t="s">
        <v>227</v>
      </c>
      <c r="F59" s="111" t="s">
        <v>228</v>
      </c>
      <c r="G59" s="112">
        <v>917.3</v>
      </c>
      <c r="H59" s="112">
        <v>0</v>
      </c>
      <c r="I59" s="107" t="s">
        <v>117</v>
      </c>
      <c r="J59" s="112">
        <f t="shared" si="4"/>
        <v>917.3</v>
      </c>
      <c r="K59" s="209" t="s">
        <v>118</v>
      </c>
      <c r="L59" s="108">
        <v>0</v>
      </c>
      <c r="M59" s="108">
        <v>0</v>
      </c>
      <c r="N59" s="109"/>
      <c r="O59" s="111" t="s">
        <v>280</v>
      </c>
      <c r="P59" s="109" t="s">
        <v>281</v>
      </c>
      <c r="Q59" s="109" t="s">
        <v>282</v>
      </c>
      <c r="R59" s="108">
        <v>3</v>
      </c>
      <c r="S59" s="111" t="s">
        <v>139</v>
      </c>
      <c r="T59" s="108">
        <v>1090605</v>
      </c>
      <c r="U59" s="108">
        <v>3680</v>
      </c>
      <c r="V59" s="108">
        <v>1270</v>
      </c>
      <c r="W59" s="108">
        <v>99</v>
      </c>
      <c r="X59" s="113">
        <v>2020</v>
      </c>
      <c r="Y59" s="113">
        <v>267</v>
      </c>
      <c r="Z59" s="113">
        <v>0</v>
      </c>
      <c r="AA59" s="114" t="s">
        <v>227</v>
      </c>
      <c r="AB59" s="108">
        <v>45</v>
      </c>
      <c r="AC59" s="109" t="s">
        <v>123</v>
      </c>
      <c r="AD59" s="210" t="s">
        <v>232</v>
      </c>
      <c r="AE59" s="210" t="s">
        <v>197</v>
      </c>
      <c r="AF59" s="211">
        <f t="shared" si="5"/>
        <v>-10</v>
      </c>
      <c r="AG59" s="212">
        <f t="shared" si="6"/>
        <v>917.3</v>
      </c>
      <c r="AH59" s="213">
        <f t="shared" si="7"/>
        <v>-9173</v>
      </c>
      <c r="AI59" s="214" t="s">
        <v>117</v>
      </c>
    </row>
    <row r="60" spans="1:35" ht="15">
      <c r="A60" s="108">
        <v>2021</v>
      </c>
      <c r="B60" s="108">
        <v>26</v>
      </c>
      <c r="C60" s="109" t="s">
        <v>227</v>
      </c>
      <c r="D60" s="208" t="s">
        <v>283</v>
      </c>
      <c r="E60" s="109" t="s">
        <v>227</v>
      </c>
      <c r="F60" s="111" t="s">
        <v>284</v>
      </c>
      <c r="G60" s="112">
        <v>1082.97</v>
      </c>
      <c r="H60" s="112">
        <v>0</v>
      </c>
      <c r="I60" s="107" t="s">
        <v>117</v>
      </c>
      <c r="J60" s="112">
        <f t="shared" si="4"/>
        <v>1082.97</v>
      </c>
      <c r="K60" s="209" t="s">
        <v>118</v>
      </c>
      <c r="L60" s="108">
        <v>0</v>
      </c>
      <c r="M60" s="108">
        <v>0</v>
      </c>
      <c r="N60" s="109"/>
      <c r="O60" s="111" t="s">
        <v>285</v>
      </c>
      <c r="P60" s="109" t="s">
        <v>286</v>
      </c>
      <c r="Q60" s="109" t="s">
        <v>118</v>
      </c>
      <c r="R60" s="108">
        <v>3</v>
      </c>
      <c r="S60" s="111" t="s">
        <v>139</v>
      </c>
      <c r="T60" s="108">
        <v>1090605</v>
      </c>
      <c r="U60" s="108">
        <v>3680</v>
      </c>
      <c r="V60" s="108">
        <v>1270</v>
      </c>
      <c r="W60" s="108">
        <v>99</v>
      </c>
      <c r="X60" s="113">
        <v>2020</v>
      </c>
      <c r="Y60" s="113">
        <v>269</v>
      </c>
      <c r="Z60" s="113">
        <v>0</v>
      </c>
      <c r="AA60" s="114" t="s">
        <v>227</v>
      </c>
      <c r="AB60" s="108">
        <v>43</v>
      </c>
      <c r="AC60" s="109" t="s">
        <v>123</v>
      </c>
      <c r="AD60" s="210" t="s">
        <v>232</v>
      </c>
      <c r="AE60" s="210" t="s">
        <v>197</v>
      </c>
      <c r="AF60" s="211">
        <f t="shared" si="5"/>
        <v>-10</v>
      </c>
      <c r="AG60" s="212">
        <f t="shared" si="6"/>
        <v>1082.97</v>
      </c>
      <c r="AH60" s="213">
        <f t="shared" si="7"/>
        <v>-10829.7</v>
      </c>
      <c r="AI60" s="214" t="s">
        <v>117</v>
      </c>
    </row>
    <row r="61" spans="1:35" ht="15">
      <c r="A61" s="108">
        <v>2021</v>
      </c>
      <c r="B61" s="108">
        <v>27</v>
      </c>
      <c r="C61" s="109" t="s">
        <v>227</v>
      </c>
      <c r="D61" s="208" t="s">
        <v>287</v>
      </c>
      <c r="E61" s="109" t="s">
        <v>227</v>
      </c>
      <c r="F61" s="111" t="s">
        <v>228</v>
      </c>
      <c r="G61" s="112">
        <v>820.75</v>
      </c>
      <c r="H61" s="112">
        <v>0</v>
      </c>
      <c r="I61" s="107" t="s">
        <v>117</v>
      </c>
      <c r="J61" s="112">
        <f t="shared" si="4"/>
        <v>820.75</v>
      </c>
      <c r="K61" s="209" t="s">
        <v>118</v>
      </c>
      <c r="L61" s="108">
        <v>0</v>
      </c>
      <c r="M61" s="108">
        <v>0</v>
      </c>
      <c r="N61" s="109"/>
      <c r="O61" s="111" t="s">
        <v>288</v>
      </c>
      <c r="P61" s="109" t="s">
        <v>289</v>
      </c>
      <c r="Q61" s="109" t="s">
        <v>118</v>
      </c>
      <c r="R61" s="108">
        <v>3</v>
      </c>
      <c r="S61" s="111" t="s">
        <v>139</v>
      </c>
      <c r="T61" s="108">
        <v>1090605</v>
      </c>
      <c r="U61" s="108">
        <v>3680</v>
      </c>
      <c r="V61" s="108">
        <v>1270</v>
      </c>
      <c r="W61" s="108">
        <v>99</v>
      </c>
      <c r="X61" s="113">
        <v>2020</v>
      </c>
      <c r="Y61" s="113">
        <v>270</v>
      </c>
      <c r="Z61" s="113">
        <v>0</v>
      </c>
      <c r="AA61" s="114" t="s">
        <v>227</v>
      </c>
      <c r="AB61" s="108">
        <v>44</v>
      </c>
      <c r="AC61" s="109" t="s">
        <v>123</v>
      </c>
      <c r="AD61" s="210" t="s">
        <v>232</v>
      </c>
      <c r="AE61" s="210" t="s">
        <v>197</v>
      </c>
      <c r="AF61" s="211">
        <f t="shared" si="5"/>
        <v>-10</v>
      </c>
      <c r="AG61" s="212">
        <f t="shared" si="6"/>
        <v>820.75</v>
      </c>
      <c r="AH61" s="213">
        <f t="shared" si="7"/>
        <v>-8207.5</v>
      </c>
      <c r="AI61" s="214" t="s">
        <v>117</v>
      </c>
    </row>
    <row r="62" spans="1:35" ht="15">
      <c r="A62" s="108">
        <v>2021</v>
      </c>
      <c r="B62" s="108">
        <v>28</v>
      </c>
      <c r="C62" s="109" t="s">
        <v>290</v>
      </c>
      <c r="D62" s="208" t="s">
        <v>245</v>
      </c>
      <c r="E62" s="109" t="s">
        <v>291</v>
      </c>
      <c r="F62" s="111" t="s">
        <v>292</v>
      </c>
      <c r="G62" s="112">
        <v>1543.3</v>
      </c>
      <c r="H62" s="112">
        <v>278.3</v>
      </c>
      <c r="I62" s="107" t="s">
        <v>128</v>
      </c>
      <c r="J62" s="112">
        <f t="shared" si="4"/>
        <v>1265</v>
      </c>
      <c r="K62" s="209" t="s">
        <v>293</v>
      </c>
      <c r="L62" s="108">
        <v>2021</v>
      </c>
      <c r="M62" s="108">
        <v>111</v>
      </c>
      <c r="N62" s="109" t="s">
        <v>290</v>
      </c>
      <c r="O62" s="111" t="s">
        <v>294</v>
      </c>
      <c r="P62" s="109" t="s">
        <v>295</v>
      </c>
      <c r="Q62" s="109" t="s">
        <v>295</v>
      </c>
      <c r="R62" s="108">
        <v>1</v>
      </c>
      <c r="S62" s="111" t="s">
        <v>121</v>
      </c>
      <c r="T62" s="108">
        <v>1010203</v>
      </c>
      <c r="U62" s="108">
        <v>140</v>
      </c>
      <c r="V62" s="108">
        <v>1050</v>
      </c>
      <c r="W62" s="108">
        <v>4</v>
      </c>
      <c r="X62" s="113">
        <v>2021</v>
      </c>
      <c r="Y62" s="113">
        <v>271</v>
      </c>
      <c r="Z62" s="113">
        <v>0</v>
      </c>
      <c r="AA62" s="114" t="s">
        <v>205</v>
      </c>
      <c r="AB62" s="108">
        <v>68</v>
      </c>
      <c r="AC62" s="109" t="s">
        <v>296</v>
      </c>
      <c r="AD62" s="210" t="s">
        <v>297</v>
      </c>
      <c r="AE62" s="210" t="s">
        <v>296</v>
      </c>
      <c r="AF62" s="211">
        <f t="shared" si="5"/>
        <v>-19</v>
      </c>
      <c r="AG62" s="212">
        <f t="shared" si="6"/>
        <v>1265</v>
      </c>
      <c r="AH62" s="213">
        <f t="shared" si="7"/>
        <v>-24035</v>
      </c>
      <c r="AI62" s="214" t="s">
        <v>117</v>
      </c>
    </row>
    <row r="63" spans="1:35" ht="15">
      <c r="A63" s="108">
        <v>2021</v>
      </c>
      <c r="B63" s="108">
        <v>29</v>
      </c>
      <c r="C63" s="109" t="s">
        <v>290</v>
      </c>
      <c r="D63" s="208" t="s">
        <v>145</v>
      </c>
      <c r="E63" s="109" t="s">
        <v>298</v>
      </c>
      <c r="F63" s="111" t="s">
        <v>299</v>
      </c>
      <c r="G63" s="112">
        <v>2310</v>
      </c>
      <c r="H63" s="112">
        <v>210</v>
      </c>
      <c r="I63" s="107" t="s">
        <v>128</v>
      </c>
      <c r="J63" s="112">
        <f t="shared" si="4"/>
        <v>2100</v>
      </c>
      <c r="K63" s="209" t="s">
        <v>300</v>
      </c>
      <c r="L63" s="108">
        <v>2021</v>
      </c>
      <c r="M63" s="108">
        <v>102</v>
      </c>
      <c r="N63" s="109" t="s">
        <v>133</v>
      </c>
      <c r="O63" s="111" t="s">
        <v>301</v>
      </c>
      <c r="P63" s="109" t="s">
        <v>302</v>
      </c>
      <c r="Q63" s="109" t="s">
        <v>303</v>
      </c>
      <c r="R63" s="108">
        <v>1</v>
      </c>
      <c r="S63" s="111" t="s">
        <v>121</v>
      </c>
      <c r="T63" s="108">
        <v>1040503</v>
      </c>
      <c r="U63" s="108">
        <v>1900</v>
      </c>
      <c r="V63" s="108">
        <v>1190</v>
      </c>
      <c r="W63" s="108">
        <v>99</v>
      </c>
      <c r="X63" s="113">
        <v>2021</v>
      </c>
      <c r="Y63" s="113">
        <v>146</v>
      </c>
      <c r="Z63" s="113">
        <v>0</v>
      </c>
      <c r="AA63" s="114" t="s">
        <v>205</v>
      </c>
      <c r="AB63" s="108">
        <v>69</v>
      </c>
      <c r="AC63" s="109" t="s">
        <v>296</v>
      </c>
      <c r="AD63" s="210" t="s">
        <v>304</v>
      </c>
      <c r="AE63" s="210" t="s">
        <v>296</v>
      </c>
      <c r="AF63" s="211">
        <f t="shared" si="5"/>
        <v>-17</v>
      </c>
      <c r="AG63" s="212">
        <f t="shared" si="6"/>
        <v>2100</v>
      </c>
      <c r="AH63" s="213">
        <f t="shared" si="7"/>
        <v>-35700</v>
      </c>
      <c r="AI63" s="214" t="s">
        <v>117</v>
      </c>
    </row>
    <row r="64" spans="1:35" ht="15">
      <c r="A64" s="108">
        <v>2021</v>
      </c>
      <c r="B64" s="108">
        <v>30</v>
      </c>
      <c r="C64" s="109" t="s">
        <v>305</v>
      </c>
      <c r="D64" s="208" t="s">
        <v>306</v>
      </c>
      <c r="E64" s="109" t="s">
        <v>166</v>
      </c>
      <c r="F64" s="111" t="s">
        <v>307</v>
      </c>
      <c r="G64" s="112">
        <v>403.22</v>
      </c>
      <c r="H64" s="112">
        <v>72.71</v>
      </c>
      <c r="I64" s="107" t="s">
        <v>128</v>
      </c>
      <c r="J64" s="112">
        <f t="shared" si="4"/>
        <v>330.51000000000005</v>
      </c>
      <c r="K64" s="209" t="s">
        <v>308</v>
      </c>
      <c r="L64" s="108">
        <v>2021</v>
      </c>
      <c r="M64" s="108">
        <v>52</v>
      </c>
      <c r="N64" s="109" t="s">
        <v>122</v>
      </c>
      <c r="O64" s="111" t="s">
        <v>309</v>
      </c>
      <c r="P64" s="109" t="s">
        <v>310</v>
      </c>
      <c r="Q64" s="109" t="s">
        <v>118</v>
      </c>
      <c r="R64" s="108">
        <v>1</v>
      </c>
      <c r="S64" s="111" t="s">
        <v>121</v>
      </c>
      <c r="T64" s="108">
        <v>1010602</v>
      </c>
      <c r="U64" s="108">
        <v>570</v>
      </c>
      <c r="V64" s="108">
        <v>1093</v>
      </c>
      <c r="W64" s="108">
        <v>1</v>
      </c>
      <c r="X64" s="113">
        <v>2020</v>
      </c>
      <c r="Y64" s="113">
        <v>33</v>
      </c>
      <c r="Z64" s="113">
        <v>0</v>
      </c>
      <c r="AA64" s="114" t="s">
        <v>205</v>
      </c>
      <c r="AB64" s="108">
        <v>81</v>
      </c>
      <c r="AC64" s="109" t="s">
        <v>140</v>
      </c>
      <c r="AD64" s="210" t="s">
        <v>311</v>
      </c>
      <c r="AE64" s="210" t="s">
        <v>312</v>
      </c>
      <c r="AF64" s="211">
        <f t="shared" si="5"/>
        <v>-5</v>
      </c>
      <c r="AG64" s="212">
        <f t="shared" si="6"/>
        <v>330.51000000000005</v>
      </c>
      <c r="AH64" s="213">
        <f t="shared" si="7"/>
        <v>-1652.5500000000002</v>
      </c>
      <c r="AI64" s="214" t="s">
        <v>117</v>
      </c>
    </row>
    <row r="65" spans="1:35" ht="15">
      <c r="A65" s="108">
        <v>2021</v>
      </c>
      <c r="B65" s="108">
        <v>31</v>
      </c>
      <c r="C65" s="109" t="s">
        <v>305</v>
      </c>
      <c r="D65" s="208" t="s">
        <v>313</v>
      </c>
      <c r="E65" s="109" t="s">
        <v>135</v>
      </c>
      <c r="F65" s="111" t="s">
        <v>314</v>
      </c>
      <c r="G65" s="112">
        <v>1492</v>
      </c>
      <c r="H65" s="112">
        <v>0</v>
      </c>
      <c r="I65" s="107" t="s">
        <v>117</v>
      </c>
      <c r="J65" s="112">
        <f t="shared" si="4"/>
        <v>1492</v>
      </c>
      <c r="K65" s="209" t="s">
        <v>315</v>
      </c>
      <c r="L65" s="108">
        <v>2021</v>
      </c>
      <c r="M65" s="108">
        <v>53</v>
      </c>
      <c r="N65" s="109" t="s">
        <v>122</v>
      </c>
      <c r="O65" s="111" t="s">
        <v>316</v>
      </c>
      <c r="P65" s="109" t="s">
        <v>317</v>
      </c>
      <c r="Q65" s="109" t="s">
        <v>318</v>
      </c>
      <c r="R65" s="108">
        <v>2</v>
      </c>
      <c r="S65" s="111" t="s">
        <v>178</v>
      </c>
      <c r="T65" s="108">
        <v>1090603</v>
      </c>
      <c r="U65" s="108">
        <v>3660</v>
      </c>
      <c r="V65" s="108">
        <v>1260</v>
      </c>
      <c r="W65" s="108">
        <v>99</v>
      </c>
      <c r="X65" s="113">
        <v>2020</v>
      </c>
      <c r="Y65" s="113">
        <v>215</v>
      </c>
      <c r="Z65" s="113">
        <v>0</v>
      </c>
      <c r="AA65" s="114" t="s">
        <v>205</v>
      </c>
      <c r="AB65" s="108">
        <v>39</v>
      </c>
      <c r="AC65" s="109" t="s">
        <v>123</v>
      </c>
      <c r="AD65" s="210" t="s">
        <v>311</v>
      </c>
      <c r="AE65" s="210" t="s">
        <v>197</v>
      </c>
      <c r="AF65" s="211">
        <f t="shared" si="5"/>
        <v>-11</v>
      </c>
      <c r="AG65" s="212">
        <f t="shared" si="6"/>
        <v>1492</v>
      </c>
      <c r="AH65" s="213">
        <f t="shared" si="7"/>
        <v>-16412</v>
      </c>
      <c r="AI65" s="214" t="s">
        <v>117</v>
      </c>
    </row>
    <row r="66" spans="1:35" ht="15">
      <c r="A66" s="108">
        <v>2021</v>
      </c>
      <c r="B66" s="108">
        <v>32</v>
      </c>
      <c r="C66" s="109" t="s">
        <v>204</v>
      </c>
      <c r="D66" s="208" t="s">
        <v>319</v>
      </c>
      <c r="E66" s="109" t="s">
        <v>124</v>
      </c>
      <c r="F66" s="111" t="s">
        <v>320</v>
      </c>
      <c r="G66" s="112">
        <v>675</v>
      </c>
      <c r="H66" s="112">
        <v>0</v>
      </c>
      <c r="I66" s="107" t="s">
        <v>128</v>
      </c>
      <c r="J66" s="112">
        <f t="shared" si="4"/>
        <v>675</v>
      </c>
      <c r="K66" s="209" t="s">
        <v>118</v>
      </c>
      <c r="L66" s="108">
        <v>110</v>
      </c>
      <c r="M66" s="108">
        <v>2021</v>
      </c>
      <c r="N66" s="109" t="s">
        <v>124</v>
      </c>
      <c r="O66" s="111" t="s">
        <v>164</v>
      </c>
      <c r="P66" s="109" t="s">
        <v>165</v>
      </c>
      <c r="Q66" s="109" t="s">
        <v>165</v>
      </c>
      <c r="R66" s="108">
        <v>1</v>
      </c>
      <c r="S66" s="111" t="s">
        <v>121</v>
      </c>
      <c r="T66" s="108">
        <v>1090503</v>
      </c>
      <c r="U66" s="108">
        <v>3550</v>
      </c>
      <c r="V66" s="108">
        <v>1736</v>
      </c>
      <c r="W66" s="108">
        <v>99</v>
      </c>
      <c r="X66" s="113">
        <v>2020</v>
      </c>
      <c r="Y66" s="113">
        <v>31</v>
      </c>
      <c r="Z66" s="113">
        <v>0</v>
      </c>
      <c r="AA66" s="114" t="s">
        <v>205</v>
      </c>
      <c r="AB66" s="108">
        <v>70</v>
      </c>
      <c r="AC66" s="109" t="s">
        <v>296</v>
      </c>
      <c r="AD66" s="210" t="s">
        <v>321</v>
      </c>
      <c r="AE66" s="210" t="s">
        <v>312</v>
      </c>
      <c r="AF66" s="211">
        <f t="shared" si="5"/>
        <v>-11</v>
      </c>
      <c r="AG66" s="212">
        <f t="shared" si="6"/>
        <v>675</v>
      </c>
      <c r="AH66" s="213">
        <f t="shared" si="7"/>
        <v>-7425</v>
      </c>
      <c r="AI66" s="214" t="s">
        <v>117</v>
      </c>
    </row>
    <row r="67" spans="1:35" ht="15">
      <c r="A67" s="108">
        <v>2021</v>
      </c>
      <c r="B67" s="108">
        <v>33</v>
      </c>
      <c r="C67" s="109" t="s">
        <v>205</v>
      </c>
      <c r="D67" s="208" t="s">
        <v>313</v>
      </c>
      <c r="E67" s="109" t="s">
        <v>124</v>
      </c>
      <c r="F67" s="111" t="s">
        <v>322</v>
      </c>
      <c r="G67" s="112">
        <v>15880.51</v>
      </c>
      <c r="H67" s="112">
        <v>1443.68</v>
      </c>
      <c r="I67" s="107" t="s">
        <v>128</v>
      </c>
      <c r="J67" s="112">
        <f t="shared" si="4"/>
        <v>14436.83</v>
      </c>
      <c r="K67" s="209" t="s">
        <v>323</v>
      </c>
      <c r="L67" s="108">
        <v>2021</v>
      </c>
      <c r="M67" s="108">
        <v>109</v>
      </c>
      <c r="N67" s="109" t="s">
        <v>124</v>
      </c>
      <c r="O67" s="111" t="s">
        <v>324</v>
      </c>
      <c r="P67" s="109" t="s">
        <v>325</v>
      </c>
      <c r="Q67" s="109" t="s">
        <v>326</v>
      </c>
      <c r="R67" s="108">
        <v>2</v>
      </c>
      <c r="S67" s="111" t="s">
        <v>178</v>
      </c>
      <c r="T67" s="108">
        <v>2090401</v>
      </c>
      <c r="U67" s="108">
        <v>8830</v>
      </c>
      <c r="V67" s="108">
        <v>3325</v>
      </c>
      <c r="W67" s="108">
        <v>99</v>
      </c>
      <c r="X67" s="113">
        <v>2020</v>
      </c>
      <c r="Y67" s="113">
        <v>51</v>
      </c>
      <c r="Z67" s="113">
        <v>1</v>
      </c>
      <c r="AA67" s="114" t="s">
        <v>205</v>
      </c>
      <c r="AB67" s="108">
        <v>88</v>
      </c>
      <c r="AC67" s="109" t="s">
        <v>140</v>
      </c>
      <c r="AD67" s="210" t="s">
        <v>321</v>
      </c>
      <c r="AE67" s="210" t="s">
        <v>312</v>
      </c>
      <c r="AF67" s="211">
        <f t="shared" si="5"/>
        <v>-11</v>
      </c>
      <c r="AG67" s="212">
        <f t="shared" si="6"/>
        <v>14436.83</v>
      </c>
      <c r="AH67" s="213">
        <f t="shared" si="7"/>
        <v>-158805.13</v>
      </c>
      <c r="AI67" s="214" t="s">
        <v>117</v>
      </c>
    </row>
    <row r="68" spans="1:35" ht="15">
      <c r="A68" s="108">
        <v>2021</v>
      </c>
      <c r="B68" s="108">
        <v>33</v>
      </c>
      <c r="C68" s="109" t="s">
        <v>205</v>
      </c>
      <c r="D68" s="208" t="s">
        <v>313</v>
      </c>
      <c r="E68" s="109" t="s">
        <v>124</v>
      </c>
      <c r="F68" s="111" t="s">
        <v>322</v>
      </c>
      <c r="G68" s="112">
        <v>8275.05</v>
      </c>
      <c r="H68" s="112">
        <v>752.28</v>
      </c>
      <c r="I68" s="107" t="s">
        <v>128</v>
      </c>
      <c r="J68" s="112">
        <f t="shared" si="4"/>
        <v>7522.7699999999995</v>
      </c>
      <c r="K68" s="209" t="s">
        <v>323</v>
      </c>
      <c r="L68" s="108">
        <v>2021</v>
      </c>
      <c r="M68" s="108">
        <v>109</v>
      </c>
      <c r="N68" s="109" t="s">
        <v>124</v>
      </c>
      <c r="O68" s="111" t="s">
        <v>324</v>
      </c>
      <c r="P68" s="109" t="s">
        <v>325</v>
      </c>
      <c r="Q68" s="109" t="s">
        <v>326</v>
      </c>
      <c r="R68" s="108">
        <v>2</v>
      </c>
      <c r="S68" s="111" t="s">
        <v>178</v>
      </c>
      <c r="T68" s="108">
        <v>2090401</v>
      </c>
      <c r="U68" s="108">
        <v>8830</v>
      </c>
      <c r="V68" s="108">
        <v>3325</v>
      </c>
      <c r="W68" s="108">
        <v>99</v>
      </c>
      <c r="X68" s="113">
        <v>2020</v>
      </c>
      <c r="Y68" s="113">
        <v>49</v>
      </c>
      <c r="Z68" s="113">
        <v>0</v>
      </c>
      <c r="AA68" s="114" t="s">
        <v>205</v>
      </c>
      <c r="AB68" s="108">
        <v>86</v>
      </c>
      <c r="AC68" s="109" t="s">
        <v>140</v>
      </c>
      <c r="AD68" s="210" t="s">
        <v>321</v>
      </c>
      <c r="AE68" s="210" t="s">
        <v>312</v>
      </c>
      <c r="AF68" s="211">
        <f t="shared" si="5"/>
        <v>-11</v>
      </c>
      <c r="AG68" s="212">
        <f t="shared" si="6"/>
        <v>7522.7699999999995</v>
      </c>
      <c r="AH68" s="213">
        <f t="shared" si="7"/>
        <v>-82750.47</v>
      </c>
      <c r="AI68" s="214" t="s">
        <v>117</v>
      </c>
    </row>
    <row r="69" spans="1:35" ht="15">
      <c r="A69" s="108">
        <v>2021</v>
      </c>
      <c r="B69" s="108">
        <v>33</v>
      </c>
      <c r="C69" s="109" t="s">
        <v>205</v>
      </c>
      <c r="D69" s="208" t="s">
        <v>313</v>
      </c>
      <c r="E69" s="109" t="s">
        <v>124</v>
      </c>
      <c r="F69" s="111" t="s">
        <v>322</v>
      </c>
      <c r="G69" s="112">
        <v>13542.49</v>
      </c>
      <c r="H69" s="112">
        <v>1231.14</v>
      </c>
      <c r="I69" s="107" t="s">
        <v>128</v>
      </c>
      <c r="J69" s="112">
        <f t="shared" si="4"/>
        <v>12311.35</v>
      </c>
      <c r="K69" s="209" t="s">
        <v>323</v>
      </c>
      <c r="L69" s="108">
        <v>2021</v>
      </c>
      <c r="M69" s="108">
        <v>109</v>
      </c>
      <c r="N69" s="109" t="s">
        <v>124</v>
      </c>
      <c r="O69" s="111" t="s">
        <v>324</v>
      </c>
      <c r="P69" s="109" t="s">
        <v>325</v>
      </c>
      <c r="Q69" s="109" t="s">
        <v>326</v>
      </c>
      <c r="R69" s="108">
        <v>2</v>
      </c>
      <c r="S69" s="111" t="s">
        <v>178</v>
      </c>
      <c r="T69" s="108">
        <v>2090401</v>
      </c>
      <c r="U69" s="108">
        <v>8830</v>
      </c>
      <c r="V69" s="108">
        <v>3325</v>
      </c>
      <c r="W69" s="108">
        <v>99</v>
      </c>
      <c r="X69" s="113">
        <v>2020</v>
      </c>
      <c r="Y69" s="113">
        <v>50</v>
      </c>
      <c r="Z69" s="113">
        <v>0</v>
      </c>
      <c r="AA69" s="114" t="s">
        <v>205</v>
      </c>
      <c r="AB69" s="108">
        <v>87</v>
      </c>
      <c r="AC69" s="109" t="s">
        <v>140</v>
      </c>
      <c r="AD69" s="210" t="s">
        <v>321</v>
      </c>
      <c r="AE69" s="210" t="s">
        <v>312</v>
      </c>
      <c r="AF69" s="211">
        <f t="shared" si="5"/>
        <v>-11</v>
      </c>
      <c r="AG69" s="212">
        <f t="shared" si="6"/>
        <v>12311.35</v>
      </c>
      <c r="AH69" s="213">
        <f t="shared" si="7"/>
        <v>-135424.85</v>
      </c>
      <c r="AI69" s="214" t="s">
        <v>117</v>
      </c>
    </row>
    <row r="70" spans="1:35" ht="15">
      <c r="A70" s="108">
        <v>2021</v>
      </c>
      <c r="B70" s="108">
        <v>34</v>
      </c>
      <c r="C70" s="109" t="s">
        <v>123</v>
      </c>
      <c r="D70" s="208" t="s">
        <v>327</v>
      </c>
      <c r="E70" s="109" t="s">
        <v>305</v>
      </c>
      <c r="F70" s="111" t="s">
        <v>328</v>
      </c>
      <c r="G70" s="112">
        <v>27.27</v>
      </c>
      <c r="H70" s="112">
        <v>4.91</v>
      </c>
      <c r="I70" s="107" t="s">
        <v>128</v>
      </c>
      <c r="J70" s="112">
        <f t="shared" si="4"/>
        <v>22.36</v>
      </c>
      <c r="K70" s="209" t="s">
        <v>182</v>
      </c>
      <c r="L70" s="108">
        <v>2021</v>
      </c>
      <c r="M70" s="108">
        <v>138</v>
      </c>
      <c r="N70" s="109" t="s">
        <v>329</v>
      </c>
      <c r="O70" s="111" t="s">
        <v>330</v>
      </c>
      <c r="P70" s="109" t="s">
        <v>331</v>
      </c>
      <c r="Q70" s="109" t="s">
        <v>331</v>
      </c>
      <c r="R70" s="108">
        <v>1</v>
      </c>
      <c r="S70" s="111" t="s">
        <v>121</v>
      </c>
      <c r="T70" s="108">
        <v>1010203</v>
      </c>
      <c r="U70" s="108">
        <v>140</v>
      </c>
      <c r="V70" s="108">
        <v>1050</v>
      </c>
      <c r="W70" s="108">
        <v>2</v>
      </c>
      <c r="X70" s="113">
        <v>2020</v>
      </c>
      <c r="Y70" s="113">
        <v>24</v>
      </c>
      <c r="Z70" s="113">
        <v>0</v>
      </c>
      <c r="AA70" s="114" t="s">
        <v>332</v>
      </c>
      <c r="AB70" s="108">
        <v>83</v>
      </c>
      <c r="AC70" s="109" t="s">
        <v>140</v>
      </c>
      <c r="AD70" s="210" t="s">
        <v>333</v>
      </c>
      <c r="AE70" s="210" t="s">
        <v>312</v>
      </c>
      <c r="AF70" s="211">
        <f t="shared" si="5"/>
        <v>-17</v>
      </c>
      <c r="AG70" s="212">
        <f t="shared" si="6"/>
        <v>22.36</v>
      </c>
      <c r="AH70" s="213">
        <f t="shared" si="7"/>
        <v>-380.12</v>
      </c>
      <c r="AI70" s="214" t="s">
        <v>117</v>
      </c>
    </row>
    <row r="71" spans="1:35" ht="15">
      <c r="A71" s="108">
        <v>2021</v>
      </c>
      <c r="B71" s="108">
        <v>35</v>
      </c>
      <c r="C71" s="109" t="s">
        <v>123</v>
      </c>
      <c r="D71" s="208" t="s">
        <v>334</v>
      </c>
      <c r="E71" s="109" t="s">
        <v>305</v>
      </c>
      <c r="F71" s="111" t="s">
        <v>335</v>
      </c>
      <c r="G71" s="112">
        <v>439.59</v>
      </c>
      <c r="H71" s="112">
        <v>79.22</v>
      </c>
      <c r="I71" s="107" t="s">
        <v>128</v>
      </c>
      <c r="J71" s="112">
        <f t="shared" si="4"/>
        <v>360.37</v>
      </c>
      <c r="K71" s="209" t="s">
        <v>336</v>
      </c>
      <c r="L71" s="108">
        <v>2021</v>
      </c>
      <c r="M71" s="108">
        <v>137</v>
      </c>
      <c r="N71" s="109" t="s">
        <v>329</v>
      </c>
      <c r="O71" s="111" t="s">
        <v>330</v>
      </c>
      <c r="P71" s="109" t="s">
        <v>331</v>
      </c>
      <c r="Q71" s="109" t="s">
        <v>331</v>
      </c>
      <c r="R71" s="108">
        <v>1</v>
      </c>
      <c r="S71" s="111" t="s">
        <v>121</v>
      </c>
      <c r="T71" s="108">
        <v>1080203</v>
      </c>
      <c r="U71" s="108">
        <v>2890</v>
      </c>
      <c r="V71" s="108">
        <v>1938</v>
      </c>
      <c r="W71" s="108">
        <v>99</v>
      </c>
      <c r="X71" s="113">
        <v>2021</v>
      </c>
      <c r="Y71" s="113">
        <v>187</v>
      </c>
      <c r="Z71" s="113">
        <v>0</v>
      </c>
      <c r="AA71" s="114" t="s">
        <v>332</v>
      </c>
      <c r="AB71" s="108">
        <v>85</v>
      </c>
      <c r="AC71" s="109" t="s">
        <v>140</v>
      </c>
      <c r="AD71" s="210" t="s">
        <v>333</v>
      </c>
      <c r="AE71" s="210" t="s">
        <v>312</v>
      </c>
      <c r="AF71" s="211">
        <f t="shared" si="5"/>
        <v>-17</v>
      </c>
      <c r="AG71" s="212">
        <f t="shared" si="6"/>
        <v>360.37</v>
      </c>
      <c r="AH71" s="213">
        <f t="shared" si="7"/>
        <v>-6126.29</v>
      </c>
      <c r="AI71" s="214" t="s">
        <v>117</v>
      </c>
    </row>
    <row r="72" spans="1:35" ht="15">
      <c r="A72" s="108">
        <v>2021</v>
      </c>
      <c r="B72" s="108">
        <v>36</v>
      </c>
      <c r="C72" s="109" t="s">
        <v>123</v>
      </c>
      <c r="D72" s="208" t="s">
        <v>337</v>
      </c>
      <c r="E72" s="109" t="s">
        <v>305</v>
      </c>
      <c r="F72" s="111" t="s">
        <v>338</v>
      </c>
      <c r="G72" s="112">
        <v>78.94</v>
      </c>
      <c r="H72" s="112">
        <v>14.22</v>
      </c>
      <c r="I72" s="107" t="s">
        <v>128</v>
      </c>
      <c r="J72" s="112">
        <f aca="true" t="shared" si="8" ref="J72:J103">IF(I72="SI",G72-H72,G72)</f>
        <v>64.72</v>
      </c>
      <c r="K72" s="209" t="s">
        <v>182</v>
      </c>
      <c r="L72" s="108">
        <v>2021</v>
      </c>
      <c r="M72" s="108">
        <v>136</v>
      </c>
      <c r="N72" s="109" t="s">
        <v>329</v>
      </c>
      <c r="O72" s="111" t="s">
        <v>330</v>
      </c>
      <c r="P72" s="109" t="s">
        <v>331</v>
      </c>
      <c r="Q72" s="109" t="s">
        <v>331</v>
      </c>
      <c r="R72" s="108">
        <v>1</v>
      </c>
      <c r="S72" s="111" t="s">
        <v>121</v>
      </c>
      <c r="T72" s="108">
        <v>1010203</v>
      </c>
      <c r="U72" s="108">
        <v>140</v>
      </c>
      <c r="V72" s="108">
        <v>1050</v>
      </c>
      <c r="W72" s="108">
        <v>2</v>
      </c>
      <c r="X72" s="113">
        <v>2020</v>
      </c>
      <c r="Y72" s="113">
        <v>24</v>
      </c>
      <c r="Z72" s="113">
        <v>0</v>
      </c>
      <c r="AA72" s="114" t="s">
        <v>332</v>
      </c>
      <c r="AB72" s="108">
        <v>83</v>
      </c>
      <c r="AC72" s="109" t="s">
        <v>140</v>
      </c>
      <c r="AD72" s="210" t="s">
        <v>333</v>
      </c>
      <c r="AE72" s="210" t="s">
        <v>312</v>
      </c>
      <c r="AF72" s="211">
        <f aca="true" t="shared" si="9" ref="AF72:AF103">AE72-AD72</f>
        <v>-17</v>
      </c>
      <c r="AG72" s="212">
        <f aca="true" t="shared" si="10" ref="AG72:AG103">IF(AI72="SI",0,J72)</f>
        <v>64.72</v>
      </c>
      <c r="AH72" s="213">
        <f aca="true" t="shared" si="11" ref="AH72:AH103">AG72*AF72</f>
        <v>-1100.24</v>
      </c>
      <c r="AI72" s="214" t="s">
        <v>117</v>
      </c>
    </row>
    <row r="73" spans="1:35" ht="15">
      <c r="A73" s="108">
        <v>2021</v>
      </c>
      <c r="B73" s="108">
        <v>37</v>
      </c>
      <c r="C73" s="109" t="s">
        <v>123</v>
      </c>
      <c r="D73" s="208" t="s">
        <v>339</v>
      </c>
      <c r="E73" s="109" t="s">
        <v>305</v>
      </c>
      <c r="F73" s="111" t="s">
        <v>340</v>
      </c>
      <c r="G73" s="112">
        <v>112.48</v>
      </c>
      <c r="H73" s="112">
        <v>20.28</v>
      </c>
      <c r="I73" s="107" t="s">
        <v>128</v>
      </c>
      <c r="J73" s="112">
        <f t="shared" si="8"/>
        <v>92.2</v>
      </c>
      <c r="K73" s="209" t="s">
        <v>182</v>
      </c>
      <c r="L73" s="108">
        <v>2021</v>
      </c>
      <c r="M73" s="108">
        <v>139</v>
      </c>
      <c r="N73" s="109" t="s">
        <v>329</v>
      </c>
      <c r="O73" s="111" t="s">
        <v>330</v>
      </c>
      <c r="P73" s="109" t="s">
        <v>331</v>
      </c>
      <c r="Q73" s="109" t="s">
        <v>331</v>
      </c>
      <c r="R73" s="108">
        <v>1</v>
      </c>
      <c r="S73" s="111" t="s">
        <v>121</v>
      </c>
      <c r="T73" s="108">
        <v>1010203</v>
      </c>
      <c r="U73" s="108">
        <v>140</v>
      </c>
      <c r="V73" s="108">
        <v>1050</v>
      </c>
      <c r="W73" s="108">
        <v>2</v>
      </c>
      <c r="X73" s="113">
        <v>2020</v>
      </c>
      <c r="Y73" s="113">
        <v>24</v>
      </c>
      <c r="Z73" s="113">
        <v>0</v>
      </c>
      <c r="AA73" s="114" t="s">
        <v>332</v>
      </c>
      <c r="AB73" s="108">
        <v>83</v>
      </c>
      <c r="AC73" s="109" t="s">
        <v>140</v>
      </c>
      <c r="AD73" s="210" t="s">
        <v>333</v>
      </c>
      <c r="AE73" s="210" t="s">
        <v>312</v>
      </c>
      <c r="AF73" s="211">
        <f t="shared" si="9"/>
        <v>-17</v>
      </c>
      <c r="AG73" s="212">
        <f t="shared" si="10"/>
        <v>92.2</v>
      </c>
      <c r="AH73" s="213">
        <f t="shared" si="11"/>
        <v>-1567.4</v>
      </c>
      <c r="AI73" s="214" t="s">
        <v>117</v>
      </c>
    </row>
    <row r="74" spans="1:35" ht="15">
      <c r="A74" s="108">
        <v>2021</v>
      </c>
      <c r="B74" s="108">
        <v>38</v>
      </c>
      <c r="C74" s="109" t="s">
        <v>123</v>
      </c>
      <c r="D74" s="208" t="s">
        <v>341</v>
      </c>
      <c r="E74" s="109" t="s">
        <v>305</v>
      </c>
      <c r="F74" s="111" t="s">
        <v>342</v>
      </c>
      <c r="G74" s="112">
        <v>1426.68</v>
      </c>
      <c r="H74" s="112">
        <v>257.27</v>
      </c>
      <c r="I74" s="107" t="s">
        <v>128</v>
      </c>
      <c r="J74" s="112">
        <f t="shared" si="8"/>
        <v>1169.41</v>
      </c>
      <c r="K74" s="209" t="s">
        <v>336</v>
      </c>
      <c r="L74" s="108">
        <v>2021</v>
      </c>
      <c r="M74" s="108">
        <v>140</v>
      </c>
      <c r="N74" s="109" t="s">
        <v>329</v>
      </c>
      <c r="O74" s="111" t="s">
        <v>330</v>
      </c>
      <c r="P74" s="109" t="s">
        <v>331</v>
      </c>
      <c r="Q74" s="109" t="s">
        <v>331</v>
      </c>
      <c r="R74" s="108">
        <v>1</v>
      </c>
      <c r="S74" s="111" t="s">
        <v>121</v>
      </c>
      <c r="T74" s="108">
        <v>1080203</v>
      </c>
      <c r="U74" s="108">
        <v>2890</v>
      </c>
      <c r="V74" s="108">
        <v>1938</v>
      </c>
      <c r="W74" s="108">
        <v>99</v>
      </c>
      <c r="X74" s="113">
        <v>2021</v>
      </c>
      <c r="Y74" s="113">
        <v>187</v>
      </c>
      <c r="Z74" s="113">
        <v>0</v>
      </c>
      <c r="AA74" s="114" t="s">
        <v>332</v>
      </c>
      <c r="AB74" s="108">
        <v>85</v>
      </c>
      <c r="AC74" s="109" t="s">
        <v>140</v>
      </c>
      <c r="AD74" s="210" t="s">
        <v>333</v>
      </c>
      <c r="AE74" s="210" t="s">
        <v>312</v>
      </c>
      <c r="AF74" s="211">
        <f t="shared" si="9"/>
        <v>-17</v>
      </c>
      <c r="AG74" s="212">
        <f t="shared" si="10"/>
        <v>1169.41</v>
      </c>
      <c r="AH74" s="213">
        <f t="shared" si="11"/>
        <v>-19879.97</v>
      </c>
      <c r="AI74" s="214" t="s">
        <v>117</v>
      </c>
    </row>
    <row r="75" spans="1:35" ht="15">
      <c r="A75" s="108">
        <v>2021</v>
      </c>
      <c r="B75" s="108">
        <v>39</v>
      </c>
      <c r="C75" s="109" t="s">
        <v>123</v>
      </c>
      <c r="D75" s="208" t="s">
        <v>343</v>
      </c>
      <c r="E75" s="109" t="s">
        <v>305</v>
      </c>
      <c r="F75" s="111" t="s">
        <v>344</v>
      </c>
      <c r="G75" s="112">
        <v>352.58</v>
      </c>
      <c r="H75" s="112">
        <v>63.58</v>
      </c>
      <c r="I75" s="107" t="s">
        <v>128</v>
      </c>
      <c r="J75" s="112">
        <f t="shared" si="8"/>
        <v>289</v>
      </c>
      <c r="K75" s="209" t="s">
        <v>182</v>
      </c>
      <c r="L75" s="108">
        <v>2021</v>
      </c>
      <c r="M75" s="108">
        <v>142</v>
      </c>
      <c r="N75" s="109" t="s">
        <v>329</v>
      </c>
      <c r="O75" s="111" t="s">
        <v>330</v>
      </c>
      <c r="P75" s="109" t="s">
        <v>331</v>
      </c>
      <c r="Q75" s="109" t="s">
        <v>331</v>
      </c>
      <c r="R75" s="108">
        <v>1</v>
      </c>
      <c r="S75" s="111" t="s">
        <v>121</v>
      </c>
      <c r="T75" s="108">
        <v>1010203</v>
      </c>
      <c r="U75" s="108">
        <v>140</v>
      </c>
      <c r="V75" s="108">
        <v>1050</v>
      </c>
      <c r="W75" s="108">
        <v>2</v>
      </c>
      <c r="X75" s="113">
        <v>2020</v>
      </c>
      <c r="Y75" s="113">
        <v>24</v>
      </c>
      <c r="Z75" s="113">
        <v>0</v>
      </c>
      <c r="AA75" s="114" t="s">
        <v>332</v>
      </c>
      <c r="AB75" s="108">
        <v>83</v>
      </c>
      <c r="AC75" s="109" t="s">
        <v>140</v>
      </c>
      <c r="AD75" s="210" t="s">
        <v>333</v>
      </c>
      <c r="AE75" s="210" t="s">
        <v>312</v>
      </c>
      <c r="AF75" s="211">
        <f t="shared" si="9"/>
        <v>-17</v>
      </c>
      <c r="AG75" s="212">
        <f t="shared" si="10"/>
        <v>289</v>
      </c>
      <c r="AH75" s="213">
        <f t="shared" si="11"/>
        <v>-4913</v>
      </c>
      <c r="AI75" s="214" t="s">
        <v>117</v>
      </c>
    </row>
    <row r="76" spans="1:35" ht="15">
      <c r="A76" s="108">
        <v>2021</v>
      </c>
      <c r="B76" s="108">
        <v>40</v>
      </c>
      <c r="C76" s="109" t="s">
        <v>123</v>
      </c>
      <c r="D76" s="208" t="s">
        <v>345</v>
      </c>
      <c r="E76" s="109" t="s">
        <v>305</v>
      </c>
      <c r="F76" s="111" t="s">
        <v>346</v>
      </c>
      <c r="G76" s="112">
        <v>462.51</v>
      </c>
      <c r="H76" s="112">
        <v>83.4</v>
      </c>
      <c r="I76" s="107" t="s">
        <v>128</v>
      </c>
      <c r="J76" s="112">
        <f t="shared" si="8"/>
        <v>379.11</v>
      </c>
      <c r="K76" s="209" t="s">
        <v>336</v>
      </c>
      <c r="L76" s="108">
        <v>2021</v>
      </c>
      <c r="M76" s="108">
        <v>141</v>
      </c>
      <c r="N76" s="109" t="s">
        <v>329</v>
      </c>
      <c r="O76" s="111" t="s">
        <v>330</v>
      </c>
      <c r="P76" s="109" t="s">
        <v>331</v>
      </c>
      <c r="Q76" s="109" t="s">
        <v>331</v>
      </c>
      <c r="R76" s="108">
        <v>1</v>
      </c>
      <c r="S76" s="111" t="s">
        <v>121</v>
      </c>
      <c r="T76" s="108">
        <v>1080203</v>
      </c>
      <c r="U76" s="108">
        <v>2890</v>
      </c>
      <c r="V76" s="108">
        <v>1938</v>
      </c>
      <c r="W76" s="108">
        <v>99</v>
      </c>
      <c r="X76" s="113">
        <v>2020</v>
      </c>
      <c r="Y76" s="113">
        <v>187</v>
      </c>
      <c r="Z76" s="113">
        <v>0</v>
      </c>
      <c r="AA76" s="114" t="s">
        <v>332</v>
      </c>
      <c r="AB76" s="108">
        <v>84</v>
      </c>
      <c r="AC76" s="109" t="s">
        <v>140</v>
      </c>
      <c r="AD76" s="210" t="s">
        <v>333</v>
      </c>
      <c r="AE76" s="210" t="s">
        <v>312</v>
      </c>
      <c r="AF76" s="211">
        <f t="shared" si="9"/>
        <v>-17</v>
      </c>
      <c r="AG76" s="212">
        <f t="shared" si="10"/>
        <v>379.11</v>
      </c>
      <c r="AH76" s="213">
        <f t="shared" si="11"/>
        <v>-6444.87</v>
      </c>
      <c r="AI76" s="214" t="s">
        <v>117</v>
      </c>
    </row>
    <row r="77" spans="1:35" ht="15">
      <c r="A77" s="108">
        <v>2021</v>
      </c>
      <c r="B77" s="108">
        <v>41</v>
      </c>
      <c r="C77" s="109" t="s">
        <v>123</v>
      </c>
      <c r="D77" s="208" t="s">
        <v>236</v>
      </c>
      <c r="E77" s="109" t="s">
        <v>329</v>
      </c>
      <c r="F77" s="111" t="s">
        <v>347</v>
      </c>
      <c r="G77" s="112">
        <v>1010</v>
      </c>
      <c r="H77" s="112">
        <v>182.13</v>
      </c>
      <c r="I77" s="107" t="s">
        <v>128</v>
      </c>
      <c r="J77" s="112">
        <f t="shared" si="8"/>
        <v>827.87</v>
      </c>
      <c r="K77" s="209" t="s">
        <v>348</v>
      </c>
      <c r="L77" s="108">
        <v>2021</v>
      </c>
      <c r="M77" s="108">
        <v>155</v>
      </c>
      <c r="N77" s="109" t="s">
        <v>123</v>
      </c>
      <c r="O77" s="111" t="s">
        <v>349</v>
      </c>
      <c r="P77" s="109" t="s">
        <v>350</v>
      </c>
      <c r="Q77" s="109" t="s">
        <v>118</v>
      </c>
      <c r="R77" s="108">
        <v>2</v>
      </c>
      <c r="S77" s="111" t="s">
        <v>178</v>
      </c>
      <c r="T77" s="108">
        <v>2010501</v>
      </c>
      <c r="U77" s="108">
        <v>6130</v>
      </c>
      <c r="V77" s="108">
        <v>3001</v>
      </c>
      <c r="W77" s="108">
        <v>99</v>
      </c>
      <c r="X77" s="113">
        <v>2020</v>
      </c>
      <c r="Y77" s="113">
        <v>249</v>
      </c>
      <c r="Z77" s="113">
        <v>0</v>
      </c>
      <c r="AA77" s="114" t="s">
        <v>197</v>
      </c>
      <c r="AB77" s="108">
        <v>99</v>
      </c>
      <c r="AC77" s="109" t="s">
        <v>351</v>
      </c>
      <c r="AD77" s="210" t="s">
        <v>254</v>
      </c>
      <c r="AE77" s="210" t="s">
        <v>351</v>
      </c>
      <c r="AF77" s="211">
        <f t="shared" si="9"/>
        <v>-10</v>
      </c>
      <c r="AG77" s="212">
        <f t="shared" si="10"/>
        <v>827.87</v>
      </c>
      <c r="AH77" s="213">
        <f t="shared" si="11"/>
        <v>-8278.7</v>
      </c>
      <c r="AI77" s="214" t="s">
        <v>117</v>
      </c>
    </row>
    <row r="78" spans="1:35" ht="15">
      <c r="A78" s="108">
        <v>2021</v>
      </c>
      <c r="B78" s="108">
        <v>41</v>
      </c>
      <c r="C78" s="109" t="s">
        <v>123</v>
      </c>
      <c r="D78" s="208" t="s">
        <v>236</v>
      </c>
      <c r="E78" s="109" t="s">
        <v>329</v>
      </c>
      <c r="F78" s="111" t="s">
        <v>347</v>
      </c>
      <c r="G78" s="112">
        <v>1463</v>
      </c>
      <c r="H78" s="112">
        <v>263.82</v>
      </c>
      <c r="I78" s="107" t="s">
        <v>128</v>
      </c>
      <c r="J78" s="112">
        <f t="shared" si="8"/>
        <v>1199.18</v>
      </c>
      <c r="K78" s="209" t="s">
        <v>348</v>
      </c>
      <c r="L78" s="108">
        <v>2021</v>
      </c>
      <c r="M78" s="108">
        <v>155</v>
      </c>
      <c r="N78" s="109" t="s">
        <v>123</v>
      </c>
      <c r="O78" s="111" t="s">
        <v>349</v>
      </c>
      <c r="P78" s="109" t="s">
        <v>350</v>
      </c>
      <c r="Q78" s="109" t="s">
        <v>118</v>
      </c>
      <c r="R78" s="108">
        <v>2</v>
      </c>
      <c r="S78" s="111" t="s">
        <v>178</v>
      </c>
      <c r="T78" s="108">
        <v>1010503</v>
      </c>
      <c r="U78" s="108">
        <v>470</v>
      </c>
      <c r="V78" s="108">
        <v>1156</v>
      </c>
      <c r="W78" s="108">
        <v>99</v>
      </c>
      <c r="X78" s="113">
        <v>2020</v>
      </c>
      <c r="Y78" s="113">
        <v>250</v>
      </c>
      <c r="Z78" s="113">
        <v>0</v>
      </c>
      <c r="AA78" s="114" t="s">
        <v>197</v>
      </c>
      <c r="AB78" s="108">
        <v>96</v>
      </c>
      <c r="AC78" s="109" t="s">
        <v>351</v>
      </c>
      <c r="AD78" s="210" t="s">
        <v>254</v>
      </c>
      <c r="AE78" s="210" t="s">
        <v>351</v>
      </c>
      <c r="AF78" s="211">
        <f t="shared" si="9"/>
        <v>-10</v>
      </c>
      <c r="AG78" s="212">
        <f t="shared" si="10"/>
        <v>1199.18</v>
      </c>
      <c r="AH78" s="213">
        <f t="shared" si="11"/>
        <v>-11991.800000000001</v>
      </c>
      <c r="AI78" s="214" t="s">
        <v>117</v>
      </c>
    </row>
    <row r="79" spans="1:35" ht="15">
      <c r="A79" s="108">
        <v>2021</v>
      </c>
      <c r="B79" s="108">
        <v>41</v>
      </c>
      <c r="C79" s="109" t="s">
        <v>123</v>
      </c>
      <c r="D79" s="208" t="s">
        <v>236</v>
      </c>
      <c r="E79" s="109" t="s">
        <v>329</v>
      </c>
      <c r="F79" s="111" t="s">
        <v>347</v>
      </c>
      <c r="G79" s="112">
        <v>1000</v>
      </c>
      <c r="H79" s="112">
        <v>180.33</v>
      </c>
      <c r="I79" s="107" t="s">
        <v>128</v>
      </c>
      <c r="J79" s="112">
        <f t="shared" si="8"/>
        <v>819.67</v>
      </c>
      <c r="K79" s="209" t="s">
        <v>348</v>
      </c>
      <c r="L79" s="108">
        <v>2021</v>
      </c>
      <c r="M79" s="108">
        <v>155</v>
      </c>
      <c r="N79" s="109" t="s">
        <v>123</v>
      </c>
      <c r="O79" s="111" t="s">
        <v>349</v>
      </c>
      <c r="P79" s="109" t="s">
        <v>350</v>
      </c>
      <c r="Q79" s="109" t="s">
        <v>118</v>
      </c>
      <c r="R79" s="108">
        <v>2</v>
      </c>
      <c r="S79" s="111" t="s">
        <v>178</v>
      </c>
      <c r="T79" s="108">
        <v>2010205</v>
      </c>
      <c r="U79" s="108">
        <v>5870</v>
      </c>
      <c r="V79" s="108">
        <v>3010</v>
      </c>
      <c r="W79" s="108">
        <v>99</v>
      </c>
      <c r="X79" s="113">
        <v>2020</v>
      </c>
      <c r="Y79" s="113">
        <v>252</v>
      </c>
      <c r="Z79" s="113">
        <v>0</v>
      </c>
      <c r="AA79" s="114" t="s">
        <v>197</v>
      </c>
      <c r="AB79" s="108">
        <v>98</v>
      </c>
      <c r="AC79" s="109" t="s">
        <v>351</v>
      </c>
      <c r="AD79" s="210" t="s">
        <v>254</v>
      </c>
      <c r="AE79" s="210" t="s">
        <v>351</v>
      </c>
      <c r="AF79" s="211">
        <f t="shared" si="9"/>
        <v>-10</v>
      </c>
      <c r="AG79" s="212">
        <f t="shared" si="10"/>
        <v>819.67</v>
      </c>
      <c r="AH79" s="213">
        <f t="shared" si="11"/>
        <v>-8196.699999999999</v>
      </c>
      <c r="AI79" s="214" t="s">
        <v>117</v>
      </c>
    </row>
    <row r="80" spans="1:35" ht="15">
      <c r="A80" s="108">
        <v>2021</v>
      </c>
      <c r="B80" s="108">
        <v>41</v>
      </c>
      <c r="C80" s="109" t="s">
        <v>123</v>
      </c>
      <c r="D80" s="208" t="s">
        <v>236</v>
      </c>
      <c r="E80" s="109" t="s">
        <v>329</v>
      </c>
      <c r="F80" s="111" t="s">
        <v>347</v>
      </c>
      <c r="G80" s="112">
        <v>309</v>
      </c>
      <c r="H80" s="112">
        <v>55.72</v>
      </c>
      <c r="I80" s="107" t="s">
        <v>128</v>
      </c>
      <c r="J80" s="112">
        <f t="shared" si="8"/>
        <v>253.28</v>
      </c>
      <c r="K80" s="209" t="s">
        <v>348</v>
      </c>
      <c r="L80" s="108">
        <v>2021</v>
      </c>
      <c r="M80" s="108">
        <v>155</v>
      </c>
      <c r="N80" s="109" t="s">
        <v>123</v>
      </c>
      <c r="O80" s="111" t="s">
        <v>349</v>
      </c>
      <c r="P80" s="109" t="s">
        <v>350</v>
      </c>
      <c r="Q80" s="109" t="s">
        <v>118</v>
      </c>
      <c r="R80" s="108">
        <v>2</v>
      </c>
      <c r="S80" s="111" t="s">
        <v>178</v>
      </c>
      <c r="T80" s="108">
        <v>1090603</v>
      </c>
      <c r="U80" s="108">
        <v>3660</v>
      </c>
      <c r="V80" s="108">
        <v>1260</v>
      </c>
      <c r="W80" s="108">
        <v>99</v>
      </c>
      <c r="X80" s="113">
        <v>2020</v>
      </c>
      <c r="Y80" s="113">
        <v>253</v>
      </c>
      <c r="Z80" s="113">
        <v>0</v>
      </c>
      <c r="AA80" s="114" t="s">
        <v>197</v>
      </c>
      <c r="AB80" s="108">
        <v>97</v>
      </c>
      <c r="AC80" s="109" t="s">
        <v>351</v>
      </c>
      <c r="AD80" s="210" t="s">
        <v>254</v>
      </c>
      <c r="AE80" s="210" t="s">
        <v>351</v>
      </c>
      <c r="AF80" s="211">
        <f t="shared" si="9"/>
        <v>-10</v>
      </c>
      <c r="AG80" s="212">
        <f t="shared" si="10"/>
        <v>253.28</v>
      </c>
      <c r="AH80" s="213">
        <f t="shared" si="11"/>
        <v>-2532.8</v>
      </c>
      <c r="AI80" s="214" t="s">
        <v>117</v>
      </c>
    </row>
    <row r="81" spans="1:35" ht="15">
      <c r="A81" s="108">
        <v>2021</v>
      </c>
      <c r="B81" s="108">
        <v>42</v>
      </c>
      <c r="C81" s="109" t="s">
        <v>134</v>
      </c>
      <c r="D81" s="208" t="s">
        <v>115</v>
      </c>
      <c r="E81" s="109" t="s">
        <v>134</v>
      </c>
      <c r="F81" s="111" t="s">
        <v>352</v>
      </c>
      <c r="G81" s="112">
        <v>50</v>
      </c>
      <c r="H81" s="112">
        <v>0</v>
      </c>
      <c r="I81" s="107" t="s">
        <v>117</v>
      </c>
      <c r="J81" s="112">
        <f t="shared" si="8"/>
        <v>50</v>
      </c>
      <c r="K81" s="209" t="s">
        <v>118</v>
      </c>
      <c r="L81" s="108">
        <v>0</v>
      </c>
      <c r="M81" s="108">
        <v>0</v>
      </c>
      <c r="N81" s="109"/>
      <c r="O81" s="111" t="s">
        <v>353</v>
      </c>
      <c r="P81" s="109" t="s">
        <v>120</v>
      </c>
      <c r="Q81" s="109" t="s">
        <v>118</v>
      </c>
      <c r="R81" s="108">
        <v>1</v>
      </c>
      <c r="S81" s="111" t="s">
        <v>121</v>
      </c>
      <c r="T81" s="108">
        <v>1010103</v>
      </c>
      <c r="U81" s="108">
        <v>30</v>
      </c>
      <c r="V81" s="108">
        <v>1001</v>
      </c>
      <c r="W81" s="108">
        <v>2</v>
      </c>
      <c r="X81" s="113">
        <v>2021</v>
      </c>
      <c r="Y81" s="113">
        <v>25</v>
      </c>
      <c r="Z81" s="113">
        <v>0</v>
      </c>
      <c r="AA81" s="114" t="s">
        <v>134</v>
      </c>
      <c r="AB81" s="108">
        <v>79</v>
      </c>
      <c r="AC81" s="109" t="s">
        <v>140</v>
      </c>
      <c r="AD81" s="210" t="s">
        <v>354</v>
      </c>
      <c r="AE81" s="210" t="s">
        <v>312</v>
      </c>
      <c r="AF81" s="211">
        <f t="shared" si="9"/>
        <v>-19</v>
      </c>
      <c r="AG81" s="212">
        <f t="shared" si="10"/>
        <v>50</v>
      </c>
      <c r="AH81" s="213">
        <f t="shared" si="11"/>
        <v>-950</v>
      </c>
      <c r="AI81" s="214" t="s">
        <v>117</v>
      </c>
    </row>
    <row r="82" spans="1:35" ht="15">
      <c r="A82" s="108">
        <v>2021</v>
      </c>
      <c r="B82" s="108">
        <v>43</v>
      </c>
      <c r="C82" s="109" t="s">
        <v>134</v>
      </c>
      <c r="D82" s="208" t="s">
        <v>145</v>
      </c>
      <c r="E82" s="109" t="s">
        <v>134</v>
      </c>
      <c r="F82" s="111" t="s">
        <v>352</v>
      </c>
      <c r="G82" s="112">
        <v>450</v>
      </c>
      <c r="H82" s="112">
        <v>0</v>
      </c>
      <c r="I82" s="107" t="s">
        <v>117</v>
      </c>
      <c r="J82" s="112">
        <f t="shared" si="8"/>
        <v>450</v>
      </c>
      <c r="K82" s="209" t="s">
        <v>118</v>
      </c>
      <c r="L82" s="108">
        <v>0</v>
      </c>
      <c r="M82" s="108">
        <v>0</v>
      </c>
      <c r="N82" s="109"/>
      <c r="O82" s="111" t="s">
        <v>355</v>
      </c>
      <c r="P82" s="109" t="s">
        <v>356</v>
      </c>
      <c r="Q82" s="109" t="s">
        <v>118</v>
      </c>
      <c r="R82" s="108">
        <v>1</v>
      </c>
      <c r="S82" s="111" t="s">
        <v>121</v>
      </c>
      <c r="T82" s="108">
        <v>1010103</v>
      </c>
      <c r="U82" s="108">
        <v>30</v>
      </c>
      <c r="V82" s="108">
        <v>1001</v>
      </c>
      <c r="W82" s="108">
        <v>2</v>
      </c>
      <c r="X82" s="113">
        <v>2021</v>
      </c>
      <c r="Y82" s="113">
        <v>26</v>
      </c>
      <c r="Z82" s="113">
        <v>0</v>
      </c>
      <c r="AA82" s="114" t="s">
        <v>134</v>
      </c>
      <c r="AB82" s="108">
        <v>77</v>
      </c>
      <c r="AC82" s="109" t="s">
        <v>140</v>
      </c>
      <c r="AD82" s="210" t="s">
        <v>354</v>
      </c>
      <c r="AE82" s="210" t="s">
        <v>312</v>
      </c>
      <c r="AF82" s="211">
        <f t="shared" si="9"/>
        <v>-19</v>
      </c>
      <c r="AG82" s="212">
        <f t="shared" si="10"/>
        <v>450</v>
      </c>
      <c r="AH82" s="213">
        <f t="shared" si="11"/>
        <v>-8550</v>
      </c>
      <c r="AI82" s="214" t="s">
        <v>117</v>
      </c>
    </row>
    <row r="83" spans="1:35" ht="15">
      <c r="A83" s="108">
        <v>2021</v>
      </c>
      <c r="B83" s="108">
        <v>44</v>
      </c>
      <c r="C83" s="109" t="s">
        <v>134</v>
      </c>
      <c r="D83" s="208" t="s">
        <v>236</v>
      </c>
      <c r="E83" s="109" t="s">
        <v>134</v>
      </c>
      <c r="F83" s="111" t="s">
        <v>352</v>
      </c>
      <c r="G83" s="112">
        <v>150</v>
      </c>
      <c r="H83" s="112">
        <v>0</v>
      </c>
      <c r="I83" s="107" t="s">
        <v>117</v>
      </c>
      <c r="J83" s="112">
        <f t="shared" si="8"/>
        <v>150</v>
      </c>
      <c r="K83" s="209" t="s">
        <v>118</v>
      </c>
      <c r="L83" s="108">
        <v>0</v>
      </c>
      <c r="M83" s="108">
        <v>0</v>
      </c>
      <c r="N83" s="109"/>
      <c r="O83" s="111" t="s">
        <v>357</v>
      </c>
      <c r="P83" s="109" t="s">
        <v>118</v>
      </c>
      <c r="Q83" s="109" t="s">
        <v>118</v>
      </c>
      <c r="R83" s="108">
        <v>1</v>
      </c>
      <c r="S83" s="111" t="s">
        <v>121</v>
      </c>
      <c r="T83" s="108">
        <v>1010103</v>
      </c>
      <c r="U83" s="108">
        <v>30</v>
      </c>
      <c r="V83" s="108">
        <v>1001</v>
      </c>
      <c r="W83" s="108">
        <v>2</v>
      </c>
      <c r="X83" s="113">
        <v>2021</v>
      </c>
      <c r="Y83" s="113">
        <v>27</v>
      </c>
      <c r="Z83" s="113">
        <v>0</v>
      </c>
      <c r="AA83" s="114" t="s">
        <v>134</v>
      </c>
      <c r="AB83" s="108">
        <v>73</v>
      </c>
      <c r="AC83" s="109" t="s">
        <v>140</v>
      </c>
      <c r="AD83" s="210" t="s">
        <v>354</v>
      </c>
      <c r="AE83" s="210" t="s">
        <v>312</v>
      </c>
      <c r="AF83" s="211">
        <f t="shared" si="9"/>
        <v>-19</v>
      </c>
      <c r="AG83" s="212">
        <f t="shared" si="10"/>
        <v>150</v>
      </c>
      <c r="AH83" s="213">
        <f t="shared" si="11"/>
        <v>-2850</v>
      </c>
      <c r="AI83" s="214" t="s">
        <v>117</v>
      </c>
    </row>
    <row r="84" spans="1:35" ht="15">
      <c r="A84" s="108">
        <v>2021</v>
      </c>
      <c r="B84" s="108">
        <v>45</v>
      </c>
      <c r="C84" s="109" t="s">
        <v>134</v>
      </c>
      <c r="D84" s="208" t="s">
        <v>239</v>
      </c>
      <c r="E84" s="109" t="s">
        <v>358</v>
      </c>
      <c r="F84" s="111" t="s">
        <v>352</v>
      </c>
      <c r="G84" s="112">
        <v>500</v>
      </c>
      <c r="H84" s="112">
        <v>0</v>
      </c>
      <c r="I84" s="107" t="s">
        <v>117</v>
      </c>
      <c r="J84" s="112">
        <f t="shared" si="8"/>
        <v>500</v>
      </c>
      <c r="K84" s="209" t="s">
        <v>118</v>
      </c>
      <c r="L84" s="108">
        <v>0</v>
      </c>
      <c r="M84" s="108">
        <v>0</v>
      </c>
      <c r="N84" s="109"/>
      <c r="O84" s="111" t="s">
        <v>359</v>
      </c>
      <c r="P84" s="109" t="s">
        <v>120</v>
      </c>
      <c r="Q84" s="109" t="s">
        <v>118</v>
      </c>
      <c r="R84" s="108">
        <v>1</v>
      </c>
      <c r="S84" s="111" t="s">
        <v>121</v>
      </c>
      <c r="T84" s="108">
        <v>1010103</v>
      </c>
      <c r="U84" s="108">
        <v>30</v>
      </c>
      <c r="V84" s="108">
        <v>1001</v>
      </c>
      <c r="W84" s="108">
        <v>2</v>
      </c>
      <c r="X84" s="113">
        <v>2021</v>
      </c>
      <c r="Y84" s="113">
        <v>29</v>
      </c>
      <c r="Z84" s="113">
        <v>0</v>
      </c>
      <c r="AA84" s="114" t="s">
        <v>134</v>
      </c>
      <c r="AB84" s="108">
        <v>75</v>
      </c>
      <c r="AC84" s="109" t="s">
        <v>140</v>
      </c>
      <c r="AD84" s="210" t="s">
        <v>354</v>
      </c>
      <c r="AE84" s="210" t="s">
        <v>312</v>
      </c>
      <c r="AF84" s="211">
        <f t="shared" si="9"/>
        <v>-19</v>
      </c>
      <c r="AG84" s="212">
        <f t="shared" si="10"/>
        <v>500</v>
      </c>
      <c r="AH84" s="213">
        <f t="shared" si="11"/>
        <v>-9500</v>
      </c>
      <c r="AI84" s="214" t="s">
        <v>117</v>
      </c>
    </row>
    <row r="85" spans="1:35" ht="15">
      <c r="A85" s="108">
        <v>2021</v>
      </c>
      <c r="B85" s="108">
        <v>46</v>
      </c>
      <c r="C85" s="109" t="s">
        <v>134</v>
      </c>
      <c r="D85" s="208" t="s">
        <v>242</v>
      </c>
      <c r="E85" s="109" t="s">
        <v>134</v>
      </c>
      <c r="F85" s="111" t="s">
        <v>352</v>
      </c>
      <c r="G85" s="112">
        <v>1000</v>
      </c>
      <c r="H85" s="112">
        <v>0</v>
      </c>
      <c r="I85" s="107" t="s">
        <v>117</v>
      </c>
      <c r="J85" s="112">
        <f t="shared" si="8"/>
        <v>1000</v>
      </c>
      <c r="K85" s="209" t="s">
        <v>118</v>
      </c>
      <c r="L85" s="108">
        <v>0</v>
      </c>
      <c r="M85" s="108">
        <v>0</v>
      </c>
      <c r="N85" s="109"/>
      <c r="O85" s="111" t="s">
        <v>360</v>
      </c>
      <c r="P85" s="109" t="s">
        <v>361</v>
      </c>
      <c r="Q85" s="109" t="s">
        <v>361</v>
      </c>
      <c r="R85" s="108">
        <v>3</v>
      </c>
      <c r="S85" s="111" t="s">
        <v>139</v>
      </c>
      <c r="T85" s="108">
        <v>1070103</v>
      </c>
      <c r="U85" s="108">
        <v>2560</v>
      </c>
      <c r="V85" s="108">
        <v>1225</v>
      </c>
      <c r="W85" s="108">
        <v>99</v>
      </c>
      <c r="X85" s="113">
        <v>2021</v>
      </c>
      <c r="Y85" s="113">
        <v>30</v>
      </c>
      <c r="Z85" s="113">
        <v>0</v>
      </c>
      <c r="AA85" s="114" t="s">
        <v>134</v>
      </c>
      <c r="AB85" s="108">
        <v>80</v>
      </c>
      <c r="AC85" s="109" t="s">
        <v>140</v>
      </c>
      <c r="AD85" s="210" t="s">
        <v>354</v>
      </c>
      <c r="AE85" s="210" t="s">
        <v>312</v>
      </c>
      <c r="AF85" s="211">
        <f t="shared" si="9"/>
        <v>-19</v>
      </c>
      <c r="AG85" s="212">
        <f t="shared" si="10"/>
        <v>1000</v>
      </c>
      <c r="AH85" s="213">
        <f t="shared" si="11"/>
        <v>-19000</v>
      </c>
      <c r="AI85" s="214" t="s">
        <v>117</v>
      </c>
    </row>
    <row r="86" spans="1:35" ht="15">
      <c r="A86" s="108">
        <v>2021</v>
      </c>
      <c r="B86" s="108">
        <v>47</v>
      </c>
      <c r="C86" s="109" t="s">
        <v>134</v>
      </c>
      <c r="D86" s="208" t="s">
        <v>245</v>
      </c>
      <c r="E86" s="109" t="s">
        <v>134</v>
      </c>
      <c r="F86" s="111" t="s">
        <v>352</v>
      </c>
      <c r="G86" s="112">
        <v>350</v>
      </c>
      <c r="H86" s="112">
        <v>0</v>
      </c>
      <c r="I86" s="107" t="s">
        <v>117</v>
      </c>
      <c r="J86" s="112">
        <f t="shared" si="8"/>
        <v>350</v>
      </c>
      <c r="K86" s="209" t="s">
        <v>118</v>
      </c>
      <c r="L86" s="108">
        <v>0</v>
      </c>
      <c r="M86" s="108">
        <v>0</v>
      </c>
      <c r="N86" s="109"/>
      <c r="O86" s="111" t="s">
        <v>362</v>
      </c>
      <c r="P86" s="109" t="s">
        <v>363</v>
      </c>
      <c r="Q86" s="109" t="s">
        <v>364</v>
      </c>
      <c r="R86" s="108">
        <v>1</v>
      </c>
      <c r="S86" s="111" t="s">
        <v>121</v>
      </c>
      <c r="T86" s="108">
        <v>1010103</v>
      </c>
      <c r="U86" s="108">
        <v>30</v>
      </c>
      <c r="V86" s="108">
        <v>1001</v>
      </c>
      <c r="W86" s="108">
        <v>2</v>
      </c>
      <c r="X86" s="113">
        <v>2021</v>
      </c>
      <c r="Y86" s="113">
        <v>37</v>
      </c>
      <c r="Z86" s="113">
        <v>0</v>
      </c>
      <c r="AA86" s="114" t="s">
        <v>134</v>
      </c>
      <c r="AB86" s="108">
        <v>74</v>
      </c>
      <c r="AC86" s="109" t="s">
        <v>140</v>
      </c>
      <c r="AD86" s="210" t="s">
        <v>354</v>
      </c>
      <c r="AE86" s="210" t="s">
        <v>312</v>
      </c>
      <c r="AF86" s="211">
        <f t="shared" si="9"/>
        <v>-19</v>
      </c>
      <c r="AG86" s="212">
        <f t="shared" si="10"/>
        <v>350</v>
      </c>
      <c r="AH86" s="213">
        <f t="shared" si="11"/>
        <v>-6650</v>
      </c>
      <c r="AI86" s="214" t="s">
        <v>117</v>
      </c>
    </row>
    <row r="87" spans="1:35" ht="15">
      <c r="A87" s="108">
        <v>2021</v>
      </c>
      <c r="B87" s="108">
        <v>48</v>
      </c>
      <c r="C87" s="109" t="s">
        <v>134</v>
      </c>
      <c r="D87" s="208" t="s">
        <v>248</v>
      </c>
      <c r="E87" s="109" t="s">
        <v>134</v>
      </c>
      <c r="F87" s="111" t="s">
        <v>352</v>
      </c>
      <c r="G87" s="112">
        <v>83</v>
      </c>
      <c r="H87" s="112">
        <v>0</v>
      </c>
      <c r="I87" s="107" t="s">
        <v>117</v>
      </c>
      <c r="J87" s="112">
        <f t="shared" si="8"/>
        <v>83</v>
      </c>
      <c r="K87" s="209" t="s">
        <v>118</v>
      </c>
      <c r="L87" s="108">
        <v>0</v>
      </c>
      <c r="M87" s="108">
        <v>0</v>
      </c>
      <c r="N87" s="109"/>
      <c r="O87" s="111" t="s">
        <v>365</v>
      </c>
      <c r="P87" s="109" t="s">
        <v>118</v>
      </c>
      <c r="Q87" s="109" t="s">
        <v>118</v>
      </c>
      <c r="R87" s="108">
        <v>1</v>
      </c>
      <c r="S87" s="111" t="s">
        <v>121</v>
      </c>
      <c r="T87" s="108">
        <v>1010103</v>
      </c>
      <c r="U87" s="108">
        <v>30</v>
      </c>
      <c r="V87" s="108">
        <v>1001</v>
      </c>
      <c r="W87" s="108">
        <v>2</v>
      </c>
      <c r="X87" s="113">
        <v>2021</v>
      </c>
      <c r="Y87" s="113">
        <v>38</v>
      </c>
      <c r="Z87" s="113">
        <v>0</v>
      </c>
      <c r="AA87" s="114" t="s">
        <v>134</v>
      </c>
      <c r="AB87" s="108">
        <v>76</v>
      </c>
      <c r="AC87" s="109" t="s">
        <v>140</v>
      </c>
      <c r="AD87" s="210" t="s">
        <v>354</v>
      </c>
      <c r="AE87" s="210" t="s">
        <v>312</v>
      </c>
      <c r="AF87" s="211">
        <f t="shared" si="9"/>
        <v>-19</v>
      </c>
      <c r="AG87" s="212">
        <f t="shared" si="10"/>
        <v>83</v>
      </c>
      <c r="AH87" s="213">
        <f t="shared" si="11"/>
        <v>-1577</v>
      </c>
      <c r="AI87" s="214" t="s">
        <v>117</v>
      </c>
    </row>
    <row r="88" spans="1:35" ht="15">
      <c r="A88" s="108">
        <v>2021</v>
      </c>
      <c r="B88" s="108">
        <v>49</v>
      </c>
      <c r="C88" s="109" t="s">
        <v>134</v>
      </c>
      <c r="D88" s="208" t="s">
        <v>251</v>
      </c>
      <c r="E88" s="109" t="s">
        <v>134</v>
      </c>
      <c r="F88" s="111" t="s">
        <v>352</v>
      </c>
      <c r="G88" s="112">
        <v>100</v>
      </c>
      <c r="H88" s="112">
        <v>0</v>
      </c>
      <c r="I88" s="107" t="s">
        <v>117</v>
      </c>
      <c r="J88" s="112">
        <f t="shared" si="8"/>
        <v>100</v>
      </c>
      <c r="K88" s="209" t="s">
        <v>118</v>
      </c>
      <c r="L88" s="108">
        <v>0</v>
      </c>
      <c r="M88" s="108">
        <v>0</v>
      </c>
      <c r="N88" s="109"/>
      <c r="O88" s="111" t="s">
        <v>366</v>
      </c>
      <c r="P88" s="109" t="s">
        <v>118</v>
      </c>
      <c r="Q88" s="109" t="s">
        <v>118</v>
      </c>
      <c r="R88" s="108">
        <v>1</v>
      </c>
      <c r="S88" s="111" t="s">
        <v>121</v>
      </c>
      <c r="T88" s="108">
        <v>1010103</v>
      </c>
      <c r="U88" s="108">
        <v>30</v>
      </c>
      <c r="V88" s="108">
        <v>1001</v>
      </c>
      <c r="W88" s="108">
        <v>2</v>
      </c>
      <c r="X88" s="113">
        <v>2021</v>
      </c>
      <c r="Y88" s="113">
        <v>39</v>
      </c>
      <c r="Z88" s="113">
        <v>0</v>
      </c>
      <c r="AA88" s="114" t="s">
        <v>134</v>
      </c>
      <c r="AB88" s="108">
        <v>78</v>
      </c>
      <c r="AC88" s="109" t="s">
        <v>140</v>
      </c>
      <c r="AD88" s="210" t="s">
        <v>354</v>
      </c>
      <c r="AE88" s="210" t="s">
        <v>312</v>
      </c>
      <c r="AF88" s="211">
        <f t="shared" si="9"/>
        <v>-19</v>
      </c>
      <c r="AG88" s="212">
        <f t="shared" si="10"/>
        <v>100</v>
      </c>
      <c r="AH88" s="213">
        <f t="shared" si="11"/>
        <v>-1900</v>
      </c>
      <c r="AI88" s="214" t="s">
        <v>117</v>
      </c>
    </row>
    <row r="89" spans="1:35" ht="15">
      <c r="A89" s="108">
        <v>2021</v>
      </c>
      <c r="B89" s="108">
        <v>50</v>
      </c>
      <c r="C89" s="109" t="s">
        <v>332</v>
      </c>
      <c r="D89" s="208" t="s">
        <v>167</v>
      </c>
      <c r="E89" s="109" t="s">
        <v>332</v>
      </c>
      <c r="F89" s="111" t="s">
        <v>367</v>
      </c>
      <c r="G89" s="112">
        <v>3511</v>
      </c>
      <c r="H89" s="112">
        <v>0</v>
      </c>
      <c r="I89" s="107" t="s">
        <v>117</v>
      </c>
      <c r="J89" s="112">
        <f t="shared" si="8"/>
        <v>3511</v>
      </c>
      <c r="K89" s="209" t="s">
        <v>118</v>
      </c>
      <c r="L89" s="108">
        <v>0</v>
      </c>
      <c r="M89" s="108">
        <v>0</v>
      </c>
      <c r="N89" s="109"/>
      <c r="O89" s="111" t="s">
        <v>164</v>
      </c>
      <c r="P89" s="109" t="s">
        <v>165</v>
      </c>
      <c r="Q89" s="109" t="s">
        <v>165</v>
      </c>
      <c r="R89" s="108">
        <v>1</v>
      </c>
      <c r="S89" s="111" t="s">
        <v>121</v>
      </c>
      <c r="T89" s="108">
        <v>1090503</v>
      </c>
      <c r="U89" s="108">
        <v>3550</v>
      </c>
      <c r="V89" s="108">
        <v>1736</v>
      </c>
      <c r="W89" s="108">
        <v>99</v>
      </c>
      <c r="X89" s="113">
        <v>2020</v>
      </c>
      <c r="Y89" s="113">
        <v>31</v>
      </c>
      <c r="Z89" s="113">
        <v>0</v>
      </c>
      <c r="AA89" s="114" t="s">
        <v>332</v>
      </c>
      <c r="AB89" s="108">
        <v>82</v>
      </c>
      <c r="AC89" s="109" t="s">
        <v>140</v>
      </c>
      <c r="AD89" s="210" t="s">
        <v>368</v>
      </c>
      <c r="AE89" s="210" t="s">
        <v>312</v>
      </c>
      <c r="AF89" s="211">
        <f t="shared" si="9"/>
        <v>-22</v>
      </c>
      <c r="AG89" s="212">
        <f t="shared" si="10"/>
        <v>3511</v>
      </c>
      <c r="AH89" s="213">
        <f t="shared" si="11"/>
        <v>-77242</v>
      </c>
      <c r="AI89" s="214" t="s">
        <v>117</v>
      </c>
    </row>
    <row r="90" spans="1:35" ht="15">
      <c r="A90" s="108">
        <v>2021</v>
      </c>
      <c r="B90" s="108">
        <v>51</v>
      </c>
      <c r="C90" s="109" t="s">
        <v>332</v>
      </c>
      <c r="D90" s="208" t="s">
        <v>369</v>
      </c>
      <c r="E90" s="109" t="s">
        <v>134</v>
      </c>
      <c r="F90" s="111" t="s">
        <v>370</v>
      </c>
      <c r="G90" s="112">
        <v>2684</v>
      </c>
      <c r="H90" s="112">
        <v>484</v>
      </c>
      <c r="I90" s="107" t="s">
        <v>128</v>
      </c>
      <c r="J90" s="112">
        <f t="shared" si="8"/>
        <v>2200</v>
      </c>
      <c r="K90" s="209" t="s">
        <v>371</v>
      </c>
      <c r="L90" s="108">
        <v>2021</v>
      </c>
      <c r="M90" s="108">
        <v>167</v>
      </c>
      <c r="N90" s="109" t="s">
        <v>134</v>
      </c>
      <c r="O90" s="111" t="s">
        <v>372</v>
      </c>
      <c r="P90" s="109" t="s">
        <v>373</v>
      </c>
      <c r="Q90" s="109" t="s">
        <v>373</v>
      </c>
      <c r="R90" s="108">
        <v>2</v>
      </c>
      <c r="S90" s="111" t="s">
        <v>178</v>
      </c>
      <c r="T90" s="108">
        <v>1010603</v>
      </c>
      <c r="U90" s="108">
        <v>580</v>
      </c>
      <c r="V90" s="108">
        <v>1086</v>
      </c>
      <c r="W90" s="108">
        <v>99</v>
      </c>
      <c r="X90" s="113">
        <v>2019</v>
      </c>
      <c r="Y90" s="113">
        <v>106</v>
      </c>
      <c r="Z90" s="113">
        <v>0</v>
      </c>
      <c r="AA90" s="114" t="s">
        <v>332</v>
      </c>
      <c r="AB90" s="108">
        <v>71</v>
      </c>
      <c r="AC90" s="109" t="s">
        <v>296</v>
      </c>
      <c r="AD90" s="210" t="s">
        <v>354</v>
      </c>
      <c r="AE90" s="210" t="s">
        <v>312</v>
      </c>
      <c r="AF90" s="211">
        <f t="shared" si="9"/>
        <v>-19</v>
      </c>
      <c r="AG90" s="212">
        <f t="shared" si="10"/>
        <v>2200</v>
      </c>
      <c r="AH90" s="213">
        <f t="shared" si="11"/>
        <v>-41800</v>
      </c>
      <c r="AI90" s="214" t="s">
        <v>117</v>
      </c>
    </row>
    <row r="91" spans="1:35" ht="15">
      <c r="A91" s="108">
        <v>2021</v>
      </c>
      <c r="B91" s="108">
        <v>52</v>
      </c>
      <c r="C91" s="109" t="s">
        <v>332</v>
      </c>
      <c r="D91" s="208" t="s">
        <v>374</v>
      </c>
      <c r="E91" s="109" t="s">
        <v>123</v>
      </c>
      <c r="F91" s="111" t="s">
        <v>375</v>
      </c>
      <c r="G91" s="112">
        <v>2649.46</v>
      </c>
      <c r="H91" s="112">
        <v>240.86</v>
      </c>
      <c r="I91" s="107" t="s">
        <v>128</v>
      </c>
      <c r="J91" s="112">
        <f t="shared" si="8"/>
        <v>2408.6</v>
      </c>
      <c r="K91" s="209" t="s">
        <v>376</v>
      </c>
      <c r="L91" s="108">
        <v>2021</v>
      </c>
      <c r="M91" s="108">
        <v>158</v>
      </c>
      <c r="N91" s="109" t="s">
        <v>134</v>
      </c>
      <c r="O91" s="111" t="s">
        <v>377</v>
      </c>
      <c r="P91" s="109" t="s">
        <v>378</v>
      </c>
      <c r="Q91" s="109" t="s">
        <v>378</v>
      </c>
      <c r="R91" s="108">
        <v>2</v>
      </c>
      <c r="S91" s="111" t="s">
        <v>178</v>
      </c>
      <c r="T91" s="108">
        <v>2090401</v>
      </c>
      <c r="U91" s="108">
        <v>8830</v>
      </c>
      <c r="V91" s="108">
        <v>3325</v>
      </c>
      <c r="W91" s="108">
        <v>99</v>
      </c>
      <c r="X91" s="113">
        <v>2020</v>
      </c>
      <c r="Y91" s="113">
        <v>51</v>
      </c>
      <c r="Z91" s="113">
        <v>2</v>
      </c>
      <c r="AA91" s="114" t="s">
        <v>332</v>
      </c>
      <c r="AB91" s="108">
        <v>72</v>
      </c>
      <c r="AC91" s="109" t="s">
        <v>296</v>
      </c>
      <c r="AD91" s="210" t="s">
        <v>354</v>
      </c>
      <c r="AE91" s="210" t="s">
        <v>312</v>
      </c>
      <c r="AF91" s="211">
        <f t="shared" si="9"/>
        <v>-19</v>
      </c>
      <c r="AG91" s="212">
        <f t="shared" si="10"/>
        <v>2408.6</v>
      </c>
      <c r="AH91" s="213">
        <f t="shared" si="11"/>
        <v>-45763.4</v>
      </c>
      <c r="AI91" s="214" t="s">
        <v>117</v>
      </c>
    </row>
    <row r="92" spans="1:35" ht="15">
      <c r="A92" s="108">
        <v>2021</v>
      </c>
      <c r="B92" s="108">
        <v>53</v>
      </c>
      <c r="C92" s="109" t="s">
        <v>312</v>
      </c>
      <c r="D92" s="208" t="s">
        <v>115</v>
      </c>
      <c r="E92" s="109" t="s">
        <v>312</v>
      </c>
      <c r="F92" s="111" t="s">
        <v>379</v>
      </c>
      <c r="G92" s="112">
        <v>126.53</v>
      </c>
      <c r="H92" s="112">
        <v>0</v>
      </c>
      <c r="I92" s="107" t="s">
        <v>117</v>
      </c>
      <c r="J92" s="112">
        <f t="shared" si="8"/>
        <v>126.53</v>
      </c>
      <c r="K92" s="209" t="s">
        <v>380</v>
      </c>
      <c r="L92" s="108">
        <v>0</v>
      </c>
      <c r="M92" s="108">
        <v>0</v>
      </c>
      <c r="N92" s="109"/>
      <c r="O92" s="111" t="s">
        <v>381</v>
      </c>
      <c r="P92" s="109" t="s">
        <v>382</v>
      </c>
      <c r="Q92" s="109" t="s">
        <v>118</v>
      </c>
      <c r="R92" s="108">
        <v>1</v>
      </c>
      <c r="S92" s="111" t="s">
        <v>121</v>
      </c>
      <c r="T92" s="108">
        <v>1040503</v>
      </c>
      <c r="U92" s="108">
        <v>1900</v>
      </c>
      <c r="V92" s="108">
        <v>1190</v>
      </c>
      <c r="W92" s="108">
        <v>1</v>
      </c>
      <c r="X92" s="113">
        <v>2021</v>
      </c>
      <c r="Y92" s="113">
        <v>42</v>
      </c>
      <c r="Z92" s="113">
        <v>0</v>
      </c>
      <c r="AA92" s="114" t="s">
        <v>312</v>
      </c>
      <c r="AB92" s="108">
        <v>95</v>
      </c>
      <c r="AC92" s="109" t="s">
        <v>351</v>
      </c>
      <c r="AD92" s="210" t="s">
        <v>383</v>
      </c>
      <c r="AE92" s="210" t="s">
        <v>351</v>
      </c>
      <c r="AF92" s="211">
        <f t="shared" si="9"/>
        <v>-22</v>
      </c>
      <c r="AG92" s="212">
        <f t="shared" si="10"/>
        <v>126.53</v>
      </c>
      <c r="AH92" s="213">
        <f t="shared" si="11"/>
        <v>-2783.66</v>
      </c>
      <c r="AI92" s="214" t="s">
        <v>117</v>
      </c>
    </row>
    <row r="93" spans="1:35" ht="15">
      <c r="A93" s="108">
        <v>2021</v>
      </c>
      <c r="B93" s="108">
        <v>54</v>
      </c>
      <c r="C93" s="109" t="s">
        <v>384</v>
      </c>
      <c r="D93" s="208" t="s">
        <v>385</v>
      </c>
      <c r="E93" s="109" t="s">
        <v>166</v>
      </c>
      <c r="F93" s="111" t="s">
        <v>386</v>
      </c>
      <c r="G93" s="112">
        <v>446.58</v>
      </c>
      <c r="H93" s="112">
        <v>80.53</v>
      </c>
      <c r="I93" s="107" t="s">
        <v>128</v>
      </c>
      <c r="J93" s="112">
        <f t="shared" si="8"/>
        <v>366.04999999999995</v>
      </c>
      <c r="K93" s="209" t="s">
        <v>387</v>
      </c>
      <c r="L93" s="108">
        <v>2021</v>
      </c>
      <c r="M93" s="108">
        <v>218</v>
      </c>
      <c r="N93" s="109" t="s">
        <v>312</v>
      </c>
      <c r="O93" s="111" t="s">
        <v>388</v>
      </c>
      <c r="P93" s="109" t="s">
        <v>389</v>
      </c>
      <c r="Q93" s="109" t="s">
        <v>389</v>
      </c>
      <c r="R93" s="108">
        <v>1</v>
      </c>
      <c r="S93" s="111" t="s">
        <v>121</v>
      </c>
      <c r="T93" s="108">
        <v>1010203</v>
      </c>
      <c r="U93" s="108">
        <v>140</v>
      </c>
      <c r="V93" s="108">
        <v>1050</v>
      </c>
      <c r="W93" s="108">
        <v>9</v>
      </c>
      <c r="X93" s="113">
        <v>2020</v>
      </c>
      <c r="Y93" s="113">
        <v>48</v>
      </c>
      <c r="Z93" s="113">
        <v>0</v>
      </c>
      <c r="AA93" s="114" t="s">
        <v>384</v>
      </c>
      <c r="AB93" s="108">
        <v>93</v>
      </c>
      <c r="AC93" s="109" t="s">
        <v>202</v>
      </c>
      <c r="AD93" s="210" t="s">
        <v>383</v>
      </c>
      <c r="AE93" s="210" t="s">
        <v>202</v>
      </c>
      <c r="AF93" s="211">
        <f t="shared" si="9"/>
        <v>-28</v>
      </c>
      <c r="AG93" s="212">
        <f t="shared" si="10"/>
        <v>366.04999999999995</v>
      </c>
      <c r="AH93" s="213">
        <f t="shared" si="11"/>
        <v>-10249.399999999998</v>
      </c>
      <c r="AI93" s="214" t="s">
        <v>117</v>
      </c>
    </row>
    <row r="94" spans="1:35" ht="15">
      <c r="A94" s="108">
        <v>2021</v>
      </c>
      <c r="B94" s="108">
        <v>55</v>
      </c>
      <c r="C94" s="109" t="s">
        <v>384</v>
      </c>
      <c r="D94" s="208" t="s">
        <v>390</v>
      </c>
      <c r="E94" s="109" t="s">
        <v>196</v>
      </c>
      <c r="F94" s="111" t="s">
        <v>386</v>
      </c>
      <c r="G94" s="112">
        <v>768.51</v>
      </c>
      <c r="H94" s="112">
        <v>138.58</v>
      </c>
      <c r="I94" s="107" t="s">
        <v>128</v>
      </c>
      <c r="J94" s="112">
        <f t="shared" si="8"/>
        <v>629.93</v>
      </c>
      <c r="K94" s="209" t="s">
        <v>387</v>
      </c>
      <c r="L94" s="108">
        <v>2021</v>
      </c>
      <c r="M94" s="108">
        <v>217</v>
      </c>
      <c r="N94" s="109" t="s">
        <v>312</v>
      </c>
      <c r="O94" s="111" t="s">
        <v>388</v>
      </c>
      <c r="P94" s="109" t="s">
        <v>389</v>
      </c>
      <c r="Q94" s="109" t="s">
        <v>389</v>
      </c>
      <c r="R94" s="108">
        <v>1</v>
      </c>
      <c r="S94" s="111" t="s">
        <v>121</v>
      </c>
      <c r="T94" s="108">
        <v>1010203</v>
      </c>
      <c r="U94" s="108">
        <v>140</v>
      </c>
      <c r="V94" s="108">
        <v>1050</v>
      </c>
      <c r="W94" s="108">
        <v>9</v>
      </c>
      <c r="X94" s="113">
        <v>2021</v>
      </c>
      <c r="Y94" s="113">
        <v>48</v>
      </c>
      <c r="Z94" s="113">
        <v>0</v>
      </c>
      <c r="AA94" s="114" t="s">
        <v>384</v>
      </c>
      <c r="AB94" s="108">
        <v>94</v>
      </c>
      <c r="AC94" s="109" t="s">
        <v>202</v>
      </c>
      <c r="AD94" s="210" t="s">
        <v>383</v>
      </c>
      <c r="AE94" s="210" t="s">
        <v>202</v>
      </c>
      <c r="AF94" s="211">
        <f t="shared" si="9"/>
        <v>-28</v>
      </c>
      <c r="AG94" s="212">
        <f t="shared" si="10"/>
        <v>629.93</v>
      </c>
      <c r="AH94" s="213">
        <f t="shared" si="11"/>
        <v>-17638.039999999997</v>
      </c>
      <c r="AI94" s="214" t="s">
        <v>117</v>
      </c>
    </row>
    <row r="95" spans="1:35" ht="15">
      <c r="A95" s="108">
        <v>2021</v>
      </c>
      <c r="B95" s="108">
        <v>56</v>
      </c>
      <c r="C95" s="109" t="s">
        <v>384</v>
      </c>
      <c r="D95" s="208" t="s">
        <v>167</v>
      </c>
      <c r="E95" s="109" t="s">
        <v>171</v>
      </c>
      <c r="F95" s="111" t="s">
        <v>299</v>
      </c>
      <c r="G95" s="112">
        <v>2805</v>
      </c>
      <c r="H95" s="112">
        <v>255</v>
      </c>
      <c r="I95" s="107" t="s">
        <v>128</v>
      </c>
      <c r="J95" s="112">
        <f t="shared" si="8"/>
        <v>2550</v>
      </c>
      <c r="K95" s="209" t="s">
        <v>300</v>
      </c>
      <c r="L95" s="108">
        <v>2021</v>
      </c>
      <c r="M95" s="108">
        <v>222</v>
      </c>
      <c r="N95" s="109" t="s">
        <v>384</v>
      </c>
      <c r="O95" s="111" t="s">
        <v>301</v>
      </c>
      <c r="P95" s="109" t="s">
        <v>302</v>
      </c>
      <c r="Q95" s="109" t="s">
        <v>303</v>
      </c>
      <c r="R95" s="108">
        <v>1</v>
      </c>
      <c r="S95" s="111" t="s">
        <v>121</v>
      </c>
      <c r="T95" s="108">
        <v>1040503</v>
      </c>
      <c r="U95" s="108">
        <v>1900</v>
      </c>
      <c r="V95" s="108">
        <v>1190</v>
      </c>
      <c r="W95" s="108">
        <v>99</v>
      </c>
      <c r="X95" s="113">
        <v>2021</v>
      </c>
      <c r="Y95" s="113">
        <v>146</v>
      </c>
      <c r="Z95" s="113">
        <v>0</v>
      </c>
      <c r="AA95" s="114" t="s">
        <v>384</v>
      </c>
      <c r="AB95" s="108">
        <v>91</v>
      </c>
      <c r="AC95" s="109" t="s">
        <v>202</v>
      </c>
      <c r="AD95" s="210" t="s">
        <v>391</v>
      </c>
      <c r="AE95" s="210" t="s">
        <v>202</v>
      </c>
      <c r="AF95" s="211">
        <f t="shared" si="9"/>
        <v>-29</v>
      </c>
      <c r="AG95" s="212">
        <f t="shared" si="10"/>
        <v>2550</v>
      </c>
      <c r="AH95" s="213">
        <f t="shared" si="11"/>
        <v>-73950</v>
      </c>
      <c r="AI95" s="214" t="s">
        <v>117</v>
      </c>
    </row>
    <row r="96" spans="1:35" ht="15">
      <c r="A96" s="108">
        <v>2021</v>
      </c>
      <c r="B96" s="108">
        <v>57</v>
      </c>
      <c r="C96" s="109" t="s">
        <v>384</v>
      </c>
      <c r="D96" s="208" t="s">
        <v>392</v>
      </c>
      <c r="E96" s="109" t="s">
        <v>312</v>
      </c>
      <c r="F96" s="111" t="s">
        <v>393</v>
      </c>
      <c r="G96" s="112">
        <v>463.6</v>
      </c>
      <c r="H96" s="112">
        <v>83.6</v>
      </c>
      <c r="I96" s="107" t="s">
        <v>128</v>
      </c>
      <c r="J96" s="112">
        <f t="shared" si="8"/>
        <v>380</v>
      </c>
      <c r="K96" s="209" t="s">
        <v>394</v>
      </c>
      <c r="L96" s="108">
        <v>2021</v>
      </c>
      <c r="M96" s="108">
        <v>221</v>
      </c>
      <c r="N96" s="109" t="s">
        <v>312</v>
      </c>
      <c r="O96" s="111" t="s">
        <v>215</v>
      </c>
      <c r="P96" s="109" t="s">
        <v>216</v>
      </c>
      <c r="Q96" s="109" t="s">
        <v>217</v>
      </c>
      <c r="R96" s="108">
        <v>3</v>
      </c>
      <c r="S96" s="111" t="s">
        <v>139</v>
      </c>
      <c r="T96" s="108">
        <v>1010203</v>
      </c>
      <c r="U96" s="108">
        <v>140</v>
      </c>
      <c r="V96" s="108">
        <v>1050</v>
      </c>
      <c r="W96" s="108">
        <v>11</v>
      </c>
      <c r="X96" s="113">
        <v>2021</v>
      </c>
      <c r="Y96" s="113">
        <v>272</v>
      </c>
      <c r="Z96" s="113">
        <v>0</v>
      </c>
      <c r="AA96" s="114" t="s">
        <v>384</v>
      </c>
      <c r="AB96" s="108">
        <v>92</v>
      </c>
      <c r="AC96" s="109" t="s">
        <v>202</v>
      </c>
      <c r="AD96" s="210" t="s">
        <v>383</v>
      </c>
      <c r="AE96" s="210" t="s">
        <v>202</v>
      </c>
      <c r="AF96" s="211">
        <f t="shared" si="9"/>
        <v>-28</v>
      </c>
      <c r="AG96" s="212">
        <f t="shared" si="10"/>
        <v>380</v>
      </c>
      <c r="AH96" s="213">
        <f t="shared" si="11"/>
        <v>-10640</v>
      </c>
      <c r="AI96" s="214" t="s">
        <v>117</v>
      </c>
    </row>
    <row r="97" spans="1:35" ht="15">
      <c r="A97" s="108">
        <v>2021</v>
      </c>
      <c r="B97" s="108">
        <v>58</v>
      </c>
      <c r="C97" s="109" t="s">
        <v>219</v>
      </c>
      <c r="D97" s="208" t="s">
        <v>267</v>
      </c>
      <c r="E97" s="109" t="s">
        <v>219</v>
      </c>
      <c r="F97" s="111" t="s">
        <v>395</v>
      </c>
      <c r="G97" s="112">
        <v>351.1</v>
      </c>
      <c r="H97" s="112">
        <v>0</v>
      </c>
      <c r="I97" s="107" t="s">
        <v>117</v>
      </c>
      <c r="J97" s="112">
        <f t="shared" si="8"/>
        <v>351.1</v>
      </c>
      <c r="K97" s="209" t="s">
        <v>118</v>
      </c>
      <c r="L97" s="108">
        <v>0</v>
      </c>
      <c r="M97" s="108">
        <v>0</v>
      </c>
      <c r="N97" s="109"/>
      <c r="O97" s="111" t="s">
        <v>164</v>
      </c>
      <c r="P97" s="109" t="s">
        <v>165</v>
      </c>
      <c r="Q97" s="109" t="s">
        <v>165</v>
      </c>
      <c r="R97" s="108">
        <v>1</v>
      </c>
      <c r="S97" s="111" t="s">
        <v>121</v>
      </c>
      <c r="T97" s="108">
        <v>1090503</v>
      </c>
      <c r="U97" s="108">
        <v>3550</v>
      </c>
      <c r="V97" s="108">
        <v>1736</v>
      </c>
      <c r="W97" s="108">
        <v>99</v>
      </c>
      <c r="X97" s="113">
        <v>2020</v>
      </c>
      <c r="Y97" s="113">
        <v>31</v>
      </c>
      <c r="Z97" s="113">
        <v>0</v>
      </c>
      <c r="AA97" s="114" t="s">
        <v>219</v>
      </c>
      <c r="AB97" s="108">
        <v>102</v>
      </c>
      <c r="AC97" s="109" t="s">
        <v>351</v>
      </c>
      <c r="AD97" s="210" t="s">
        <v>396</v>
      </c>
      <c r="AE97" s="210" t="s">
        <v>351</v>
      </c>
      <c r="AF97" s="211">
        <f t="shared" si="9"/>
        <v>-25</v>
      </c>
      <c r="AG97" s="212">
        <f t="shared" si="10"/>
        <v>351.1</v>
      </c>
      <c r="AH97" s="213">
        <f t="shared" si="11"/>
        <v>-8777.5</v>
      </c>
      <c r="AI97" s="214" t="s">
        <v>117</v>
      </c>
    </row>
    <row r="98" spans="1:35" ht="15">
      <c r="A98" s="108">
        <v>2021</v>
      </c>
      <c r="B98" s="108">
        <v>59</v>
      </c>
      <c r="C98" s="109" t="s">
        <v>232</v>
      </c>
      <c r="D98" s="208" t="s">
        <v>397</v>
      </c>
      <c r="E98" s="109" t="s">
        <v>305</v>
      </c>
      <c r="F98" s="111" t="s">
        <v>398</v>
      </c>
      <c r="G98" s="112">
        <v>770.97</v>
      </c>
      <c r="H98" s="112">
        <v>165</v>
      </c>
      <c r="I98" s="107" t="s">
        <v>128</v>
      </c>
      <c r="J98" s="112">
        <f t="shared" si="8"/>
        <v>605.97</v>
      </c>
      <c r="K98" s="209" t="s">
        <v>399</v>
      </c>
      <c r="L98" s="108">
        <v>2021</v>
      </c>
      <c r="M98" s="108">
        <v>192</v>
      </c>
      <c r="N98" s="109" t="s">
        <v>140</v>
      </c>
      <c r="O98" s="111" t="s">
        <v>400</v>
      </c>
      <c r="P98" s="109" t="s">
        <v>401</v>
      </c>
      <c r="Q98" s="109" t="s">
        <v>401</v>
      </c>
      <c r="R98" s="108">
        <v>1</v>
      </c>
      <c r="S98" s="111" t="s">
        <v>121</v>
      </c>
      <c r="T98" s="108">
        <v>1010303</v>
      </c>
      <c r="U98" s="108">
        <v>250</v>
      </c>
      <c r="V98" s="108">
        <v>1054</v>
      </c>
      <c r="W98" s="108">
        <v>99</v>
      </c>
      <c r="X98" s="113">
        <v>2020</v>
      </c>
      <c r="Y98" s="113">
        <v>117</v>
      </c>
      <c r="Z98" s="113">
        <v>0</v>
      </c>
      <c r="AA98" s="114" t="s">
        <v>254</v>
      </c>
      <c r="AB98" s="108">
        <v>113</v>
      </c>
      <c r="AC98" s="109" t="s">
        <v>254</v>
      </c>
      <c r="AD98" s="210" t="s">
        <v>255</v>
      </c>
      <c r="AE98" s="210" t="s">
        <v>254</v>
      </c>
      <c r="AF98" s="211">
        <f t="shared" si="9"/>
        <v>-7</v>
      </c>
      <c r="AG98" s="212">
        <f t="shared" si="10"/>
        <v>605.97</v>
      </c>
      <c r="AH98" s="213">
        <f t="shared" si="11"/>
        <v>-4241.79</v>
      </c>
      <c r="AI98" s="214" t="s">
        <v>117</v>
      </c>
    </row>
    <row r="99" spans="1:35" ht="15">
      <c r="A99" s="108">
        <v>2021</v>
      </c>
      <c r="B99" s="108">
        <v>59</v>
      </c>
      <c r="C99" s="109" t="s">
        <v>232</v>
      </c>
      <c r="D99" s="208" t="s">
        <v>397</v>
      </c>
      <c r="E99" s="109" t="s">
        <v>305</v>
      </c>
      <c r="F99" s="111" t="s">
        <v>398</v>
      </c>
      <c r="G99" s="112">
        <v>144.03</v>
      </c>
      <c r="H99" s="112">
        <v>0</v>
      </c>
      <c r="I99" s="107" t="s">
        <v>128</v>
      </c>
      <c r="J99" s="112">
        <f t="shared" si="8"/>
        <v>144.03</v>
      </c>
      <c r="K99" s="209" t="s">
        <v>399</v>
      </c>
      <c r="L99" s="108">
        <v>2021</v>
      </c>
      <c r="M99" s="108">
        <v>192</v>
      </c>
      <c r="N99" s="109" t="s">
        <v>140</v>
      </c>
      <c r="O99" s="111" t="s">
        <v>400</v>
      </c>
      <c r="P99" s="109" t="s">
        <v>401</v>
      </c>
      <c r="Q99" s="109" t="s">
        <v>401</v>
      </c>
      <c r="R99" s="108">
        <v>1</v>
      </c>
      <c r="S99" s="111" t="s">
        <v>121</v>
      </c>
      <c r="T99" s="108">
        <v>1010303</v>
      </c>
      <c r="U99" s="108">
        <v>250</v>
      </c>
      <c r="V99" s="108">
        <v>1054</v>
      </c>
      <c r="W99" s="108">
        <v>99</v>
      </c>
      <c r="X99" s="113">
        <v>2021</v>
      </c>
      <c r="Y99" s="113">
        <v>44</v>
      </c>
      <c r="Z99" s="113">
        <v>0</v>
      </c>
      <c r="AA99" s="114" t="s">
        <v>254</v>
      </c>
      <c r="AB99" s="108">
        <v>112</v>
      </c>
      <c r="AC99" s="109" t="s">
        <v>254</v>
      </c>
      <c r="AD99" s="210" t="s">
        <v>255</v>
      </c>
      <c r="AE99" s="210" t="s">
        <v>402</v>
      </c>
      <c r="AF99" s="211">
        <f t="shared" si="9"/>
        <v>-4</v>
      </c>
      <c r="AG99" s="212">
        <f t="shared" si="10"/>
        <v>144.03</v>
      </c>
      <c r="AH99" s="213">
        <f t="shared" si="11"/>
        <v>-576.12</v>
      </c>
      <c r="AI99" s="214" t="s">
        <v>117</v>
      </c>
    </row>
    <row r="100" spans="1:35" ht="15">
      <c r="A100" s="108">
        <v>2021</v>
      </c>
      <c r="B100" s="108">
        <v>60</v>
      </c>
      <c r="C100" s="109" t="s">
        <v>403</v>
      </c>
      <c r="D100" s="208" t="s">
        <v>115</v>
      </c>
      <c r="E100" s="109" t="s">
        <v>403</v>
      </c>
      <c r="F100" s="111" t="s">
        <v>404</v>
      </c>
      <c r="G100" s="112">
        <v>406.04</v>
      </c>
      <c r="H100" s="112">
        <v>0</v>
      </c>
      <c r="I100" s="107" t="s">
        <v>117</v>
      </c>
      <c r="J100" s="112">
        <f t="shared" si="8"/>
        <v>406.04</v>
      </c>
      <c r="K100" s="209" t="s">
        <v>118</v>
      </c>
      <c r="L100" s="108">
        <v>0</v>
      </c>
      <c r="M100" s="108">
        <v>0</v>
      </c>
      <c r="N100" s="109"/>
      <c r="O100" s="111" t="s">
        <v>405</v>
      </c>
      <c r="P100" s="109" t="s">
        <v>118</v>
      </c>
      <c r="Q100" s="109" t="s">
        <v>118</v>
      </c>
      <c r="R100" s="108">
        <v>2</v>
      </c>
      <c r="S100" s="111" t="s">
        <v>178</v>
      </c>
      <c r="T100" s="108">
        <v>1080107</v>
      </c>
      <c r="U100" s="108">
        <v>2820</v>
      </c>
      <c r="V100" s="108">
        <v>1942</v>
      </c>
      <c r="W100" s="108">
        <v>99</v>
      </c>
      <c r="X100" s="113">
        <v>2021</v>
      </c>
      <c r="Y100" s="113">
        <v>22</v>
      </c>
      <c r="Z100" s="113">
        <v>0</v>
      </c>
      <c r="AA100" s="114" t="s">
        <v>403</v>
      </c>
      <c r="AB100" s="108">
        <v>103</v>
      </c>
      <c r="AC100" s="109" t="s">
        <v>406</v>
      </c>
      <c r="AD100" s="210" t="s">
        <v>407</v>
      </c>
      <c r="AE100" s="210" t="s">
        <v>406</v>
      </c>
      <c r="AF100" s="211">
        <f t="shared" si="9"/>
        <v>-28</v>
      </c>
      <c r="AG100" s="212">
        <f t="shared" si="10"/>
        <v>406.04</v>
      </c>
      <c r="AH100" s="213">
        <f t="shared" si="11"/>
        <v>-11369.12</v>
      </c>
      <c r="AI100" s="214" t="s">
        <v>117</v>
      </c>
    </row>
    <row r="101" spans="1:35" ht="15">
      <c r="A101" s="108">
        <v>2021</v>
      </c>
      <c r="B101" s="108">
        <v>61</v>
      </c>
      <c r="C101" s="109" t="s">
        <v>351</v>
      </c>
      <c r="D101" s="208" t="s">
        <v>115</v>
      </c>
      <c r="E101" s="109" t="s">
        <v>351</v>
      </c>
      <c r="F101" s="111" t="s">
        <v>408</v>
      </c>
      <c r="G101" s="112">
        <v>126.68</v>
      </c>
      <c r="H101" s="112">
        <v>0</v>
      </c>
      <c r="I101" s="107" t="s">
        <v>128</v>
      </c>
      <c r="J101" s="112">
        <f t="shared" si="8"/>
        <v>126.68</v>
      </c>
      <c r="K101" s="209" t="s">
        <v>118</v>
      </c>
      <c r="L101" s="108">
        <v>0</v>
      </c>
      <c r="M101" s="108">
        <v>0</v>
      </c>
      <c r="N101" s="109"/>
      <c r="O101" s="111" t="s">
        <v>409</v>
      </c>
      <c r="P101" s="109" t="s">
        <v>118</v>
      </c>
      <c r="Q101" s="109" t="s">
        <v>118</v>
      </c>
      <c r="R101" s="108">
        <v>1</v>
      </c>
      <c r="S101" s="111" t="s">
        <v>121</v>
      </c>
      <c r="T101" s="108">
        <v>1010201</v>
      </c>
      <c r="U101" s="108">
        <v>120</v>
      </c>
      <c r="V101" s="108">
        <v>1022</v>
      </c>
      <c r="W101" s="108">
        <v>99</v>
      </c>
      <c r="X101" s="113">
        <v>2021</v>
      </c>
      <c r="Y101" s="113">
        <v>12</v>
      </c>
      <c r="Z101" s="113">
        <v>0</v>
      </c>
      <c r="AA101" s="114" t="s">
        <v>351</v>
      </c>
      <c r="AB101" s="108">
        <v>100</v>
      </c>
      <c r="AC101" s="109" t="s">
        <v>351</v>
      </c>
      <c r="AD101" s="210" t="s">
        <v>410</v>
      </c>
      <c r="AE101" s="210" t="s">
        <v>411</v>
      </c>
      <c r="AF101" s="211">
        <f t="shared" si="9"/>
        <v>-22</v>
      </c>
      <c r="AG101" s="212">
        <f t="shared" si="10"/>
        <v>126.68</v>
      </c>
      <c r="AH101" s="213">
        <f t="shared" si="11"/>
        <v>-2786.96</v>
      </c>
      <c r="AI101" s="214" t="s">
        <v>117</v>
      </c>
    </row>
    <row r="102" spans="1:35" ht="15">
      <c r="A102" s="108">
        <v>2021</v>
      </c>
      <c r="B102" s="108">
        <v>62</v>
      </c>
      <c r="C102" s="109" t="s">
        <v>351</v>
      </c>
      <c r="D102" s="208" t="s">
        <v>145</v>
      </c>
      <c r="E102" s="109" t="s">
        <v>351</v>
      </c>
      <c r="F102" s="111" t="s">
        <v>412</v>
      </c>
      <c r="G102" s="112">
        <v>542.35</v>
      </c>
      <c r="H102" s="112">
        <v>0</v>
      </c>
      <c r="I102" s="107" t="s">
        <v>128</v>
      </c>
      <c r="J102" s="112">
        <f t="shared" si="8"/>
        <v>542.35</v>
      </c>
      <c r="K102" s="209" t="s">
        <v>118</v>
      </c>
      <c r="L102" s="108">
        <v>0</v>
      </c>
      <c r="M102" s="108">
        <v>0</v>
      </c>
      <c r="N102" s="109"/>
      <c r="O102" s="111" t="s">
        <v>409</v>
      </c>
      <c r="P102" s="109" t="s">
        <v>118</v>
      </c>
      <c r="Q102" s="109" t="s">
        <v>118</v>
      </c>
      <c r="R102" s="108">
        <v>1</v>
      </c>
      <c r="S102" s="111" t="s">
        <v>121</v>
      </c>
      <c r="T102" s="108">
        <v>1010601</v>
      </c>
      <c r="U102" s="108">
        <v>560</v>
      </c>
      <c r="V102" s="108">
        <v>1091</v>
      </c>
      <c r="W102" s="108">
        <v>99</v>
      </c>
      <c r="X102" s="113">
        <v>2021</v>
      </c>
      <c r="Y102" s="113">
        <v>14</v>
      </c>
      <c r="Z102" s="113">
        <v>0</v>
      </c>
      <c r="AA102" s="114" t="s">
        <v>351</v>
      </c>
      <c r="AB102" s="108">
        <v>101</v>
      </c>
      <c r="AC102" s="109" t="s">
        <v>351</v>
      </c>
      <c r="AD102" s="210" t="s">
        <v>410</v>
      </c>
      <c r="AE102" s="210" t="s">
        <v>411</v>
      </c>
      <c r="AF102" s="211">
        <f t="shared" si="9"/>
        <v>-22</v>
      </c>
      <c r="AG102" s="212">
        <f t="shared" si="10"/>
        <v>542.35</v>
      </c>
      <c r="AH102" s="213">
        <f t="shared" si="11"/>
        <v>-11931.7</v>
      </c>
      <c r="AI102" s="214" t="s">
        <v>117</v>
      </c>
    </row>
    <row r="103" spans="1:35" ht="15">
      <c r="A103" s="108">
        <v>2021</v>
      </c>
      <c r="B103" s="108">
        <v>63</v>
      </c>
      <c r="C103" s="109" t="s">
        <v>304</v>
      </c>
      <c r="D103" s="208" t="s">
        <v>115</v>
      </c>
      <c r="E103" s="109" t="s">
        <v>304</v>
      </c>
      <c r="F103" s="111" t="s">
        <v>413</v>
      </c>
      <c r="G103" s="112">
        <v>650</v>
      </c>
      <c r="H103" s="112">
        <v>0</v>
      </c>
      <c r="I103" s="107" t="s">
        <v>117</v>
      </c>
      <c r="J103" s="112">
        <f t="shared" si="8"/>
        <v>650</v>
      </c>
      <c r="K103" s="209" t="s">
        <v>118</v>
      </c>
      <c r="L103" s="108">
        <v>0</v>
      </c>
      <c r="M103" s="108">
        <v>0</v>
      </c>
      <c r="N103" s="109"/>
      <c r="O103" s="111" t="s">
        <v>414</v>
      </c>
      <c r="P103" s="109" t="s">
        <v>235</v>
      </c>
      <c r="Q103" s="109" t="s">
        <v>118</v>
      </c>
      <c r="R103" s="108">
        <v>3</v>
      </c>
      <c r="S103" s="111" t="s">
        <v>139</v>
      </c>
      <c r="T103" s="108">
        <v>1090302</v>
      </c>
      <c r="U103" s="108">
        <v>3320</v>
      </c>
      <c r="V103" s="108">
        <v>2161</v>
      </c>
      <c r="W103" s="108">
        <v>99</v>
      </c>
      <c r="X103" s="113">
        <v>2020</v>
      </c>
      <c r="Y103" s="113">
        <v>287</v>
      </c>
      <c r="Z103" s="113">
        <v>0</v>
      </c>
      <c r="AA103" s="114" t="s">
        <v>304</v>
      </c>
      <c r="AB103" s="108">
        <v>105</v>
      </c>
      <c r="AC103" s="109" t="s">
        <v>333</v>
      </c>
      <c r="AD103" s="210" t="s">
        <v>415</v>
      </c>
      <c r="AE103" s="210" t="s">
        <v>254</v>
      </c>
      <c r="AF103" s="211">
        <f t="shared" si="9"/>
        <v>-22</v>
      </c>
      <c r="AG103" s="212">
        <f t="shared" si="10"/>
        <v>650</v>
      </c>
      <c r="AH103" s="213">
        <f t="shared" si="11"/>
        <v>-14300</v>
      </c>
      <c r="AI103" s="214" t="s">
        <v>117</v>
      </c>
    </row>
    <row r="104" spans="1:35" ht="15">
      <c r="A104" s="108">
        <v>2021</v>
      </c>
      <c r="B104" s="108">
        <v>64</v>
      </c>
      <c r="C104" s="109" t="s">
        <v>416</v>
      </c>
      <c r="D104" s="208" t="s">
        <v>417</v>
      </c>
      <c r="E104" s="109" t="s">
        <v>219</v>
      </c>
      <c r="F104" s="111" t="s">
        <v>418</v>
      </c>
      <c r="G104" s="112">
        <v>2000</v>
      </c>
      <c r="H104" s="112">
        <v>0</v>
      </c>
      <c r="I104" s="107" t="s">
        <v>117</v>
      </c>
      <c r="J104" s="112">
        <f aca="true" t="shared" si="12" ref="J104:J135">IF(I104="SI",G104-H104,G104)</f>
        <v>2000</v>
      </c>
      <c r="K104" s="209" t="s">
        <v>419</v>
      </c>
      <c r="L104" s="108">
        <v>2021</v>
      </c>
      <c r="M104" s="108">
        <v>250</v>
      </c>
      <c r="N104" s="109" t="s">
        <v>232</v>
      </c>
      <c r="O104" s="111" t="s">
        <v>420</v>
      </c>
      <c r="P104" s="109" t="s">
        <v>421</v>
      </c>
      <c r="Q104" s="109" t="s">
        <v>422</v>
      </c>
      <c r="R104" s="108">
        <v>3</v>
      </c>
      <c r="S104" s="111" t="s">
        <v>139</v>
      </c>
      <c r="T104" s="108">
        <v>1070102</v>
      </c>
      <c r="U104" s="108">
        <v>2550</v>
      </c>
      <c r="V104" s="108">
        <v>2078</v>
      </c>
      <c r="W104" s="108">
        <v>99</v>
      </c>
      <c r="X104" s="113">
        <v>2020</v>
      </c>
      <c r="Y104" s="113">
        <v>239</v>
      </c>
      <c r="Z104" s="113">
        <v>0</v>
      </c>
      <c r="AA104" s="114" t="s">
        <v>416</v>
      </c>
      <c r="AB104" s="108">
        <v>109</v>
      </c>
      <c r="AC104" s="109" t="s">
        <v>333</v>
      </c>
      <c r="AD104" s="210" t="s">
        <v>423</v>
      </c>
      <c r="AE104" s="210" t="s">
        <v>254</v>
      </c>
      <c r="AF104" s="211">
        <f aca="true" t="shared" si="13" ref="AF104:AF135">AE104-AD104</f>
        <v>-16</v>
      </c>
      <c r="AG104" s="212">
        <f aca="true" t="shared" si="14" ref="AG104:AG135">IF(AI104="SI",0,J104)</f>
        <v>2000</v>
      </c>
      <c r="AH104" s="213">
        <f aca="true" t="shared" si="15" ref="AH104:AH135">AG104*AF104</f>
        <v>-32000</v>
      </c>
      <c r="AI104" s="214" t="s">
        <v>117</v>
      </c>
    </row>
    <row r="105" spans="1:35" ht="15">
      <c r="A105" s="108">
        <v>2021</v>
      </c>
      <c r="B105" s="108">
        <v>65</v>
      </c>
      <c r="C105" s="109" t="s">
        <v>416</v>
      </c>
      <c r="D105" s="208" t="s">
        <v>424</v>
      </c>
      <c r="E105" s="109" t="s">
        <v>351</v>
      </c>
      <c r="F105" s="111" t="s">
        <v>425</v>
      </c>
      <c r="G105" s="112">
        <v>107.97</v>
      </c>
      <c r="H105" s="112">
        <v>0</v>
      </c>
      <c r="I105" s="107" t="s">
        <v>117</v>
      </c>
      <c r="J105" s="112">
        <f t="shared" si="12"/>
        <v>107.97</v>
      </c>
      <c r="K105" s="209" t="s">
        <v>426</v>
      </c>
      <c r="L105" s="108">
        <v>2021</v>
      </c>
      <c r="M105" s="108">
        <v>297</v>
      </c>
      <c r="N105" s="109" t="s">
        <v>406</v>
      </c>
      <c r="O105" s="111" t="s">
        <v>427</v>
      </c>
      <c r="P105" s="109" t="s">
        <v>428</v>
      </c>
      <c r="Q105" s="109" t="s">
        <v>429</v>
      </c>
      <c r="R105" s="108">
        <v>1</v>
      </c>
      <c r="S105" s="111" t="s">
        <v>121</v>
      </c>
      <c r="T105" s="108">
        <v>1010203</v>
      </c>
      <c r="U105" s="108">
        <v>140</v>
      </c>
      <c r="V105" s="108">
        <v>1050</v>
      </c>
      <c r="W105" s="108">
        <v>5</v>
      </c>
      <c r="X105" s="113">
        <v>2020</v>
      </c>
      <c r="Y105" s="113">
        <v>39</v>
      </c>
      <c r="Z105" s="113">
        <v>0</v>
      </c>
      <c r="AA105" s="114" t="s">
        <v>416</v>
      </c>
      <c r="AB105" s="108">
        <v>110</v>
      </c>
      <c r="AC105" s="109" t="s">
        <v>333</v>
      </c>
      <c r="AD105" s="210" t="s">
        <v>430</v>
      </c>
      <c r="AE105" s="210" t="s">
        <v>254</v>
      </c>
      <c r="AF105" s="211">
        <f t="shared" si="13"/>
        <v>-21</v>
      </c>
      <c r="AG105" s="212">
        <f t="shared" si="14"/>
        <v>107.97</v>
      </c>
      <c r="AH105" s="213">
        <f t="shared" si="15"/>
        <v>-2267.37</v>
      </c>
      <c r="AI105" s="214" t="s">
        <v>117</v>
      </c>
    </row>
    <row r="106" spans="1:35" ht="15">
      <c r="A106" s="108">
        <v>2021</v>
      </c>
      <c r="B106" s="108">
        <v>66</v>
      </c>
      <c r="C106" s="109" t="s">
        <v>416</v>
      </c>
      <c r="D106" s="208" t="s">
        <v>431</v>
      </c>
      <c r="E106" s="109" t="s">
        <v>219</v>
      </c>
      <c r="F106" s="111" t="s">
        <v>432</v>
      </c>
      <c r="G106" s="112">
        <v>1114</v>
      </c>
      <c r="H106" s="112">
        <v>0</v>
      </c>
      <c r="I106" s="107" t="s">
        <v>117</v>
      </c>
      <c r="J106" s="112">
        <f t="shared" si="12"/>
        <v>1114</v>
      </c>
      <c r="K106" s="209" t="s">
        <v>433</v>
      </c>
      <c r="L106" s="108">
        <v>2021</v>
      </c>
      <c r="M106" s="108">
        <v>247</v>
      </c>
      <c r="N106" s="109" t="s">
        <v>232</v>
      </c>
      <c r="O106" s="111" t="s">
        <v>427</v>
      </c>
      <c r="P106" s="109" t="s">
        <v>428</v>
      </c>
      <c r="Q106" s="109" t="s">
        <v>429</v>
      </c>
      <c r="R106" s="108">
        <v>1</v>
      </c>
      <c r="S106" s="111" t="s">
        <v>121</v>
      </c>
      <c r="T106" s="108">
        <v>1010203</v>
      </c>
      <c r="U106" s="108">
        <v>140</v>
      </c>
      <c r="V106" s="108">
        <v>1050</v>
      </c>
      <c r="W106" s="108">
        <v>5</v>
      </c>
      <c r="X106" s="113">
        <v>2020</v>
      </c>
      <c r="Y106" s="113">
        <v>197</v>
      </c>
      <c r="Z106" s="113">
        <v>0</v>
      </c>
      <c r="AA106" s="114" t="s">
        <v>416</v>
      </c>
      <c r="AB106" s="108">
        <v>111</v>
      </c>
      <c r="AC106" s="109" t="s">
        <v>333</v>
      </c>
      <c r="AD106" s="210" t="s">
        <v>423</v>
      </c>
      <c r="AE106" s="210" t="s">
        <v>254</v>
      </c>
      <c r="AF106" s="211">
        <f t="shared" si="13"/>
        <v>-16</v>
      </c>
      <c r="AG106" s="212">
        <f t="shared" si="14"/>
        <v>1114</v>
      </c>
      <c r="AH106" s="213">
        <f t="shared" si="15"/>
        <v>-17824</v>
      </c>
      <c r="AI106" s="214" t="s">
        <v>117</v>
      </c>
    </row>
    <row r="107" spans="1:35" ht="15">
      <c r="A107" s="108">
        <v>2021</v>
      </c>
      <c r="B107" s="108">
        <v>67</v>
      </c>
      <c r="C107" s="109" t="s">
        <v>416</v>
      </c>
      <c r="D107" s="208" t="s">
        <v>434</v>
      </c>
      <c r="E107" s="109" t="s">
        <v>224</v>
      </c>
      <c r="F107" s="111" t="s">
        <v>435</v>
      </c>
      <c r="G107" s="112">
        <v>834.15</v>
      </c>
      <c r="H107" s="112">
        <v>150.42</v>
      </c>
      <c r="I107" s="107" t="s">
        <v>128</v>
      </c>
      <c r="J107" s="112">
        <f t="shared" si="12"/>
        <v>683.73</v>
      </c>
      <c r="K107" s="209" t="s">
        <v>436</v>
      </c>
      <c r="L107" s="108">
        <v>2021</v>
      </c>
      <c r="M107" s="108">
        <v>246</v>
      </c>
      <c r="N107" s="109" t="s">
        <v>232</v>
      </c>
      <c r="O107" s="111" t="s">
        <v>437</v>
      </c>
      <c r="P107" s="109" t="s">
        <v>438</v>
      </c>
      <c r="Q107" s="109" t="s">
        <v>438</v>
      </c>
      <c r="R107" s="108">
        <v>1</v>
      </c>
      <c r="S107" s="111" t="s">
        <v>121</v>
      </c>
      <c r="T107" s="108">
        <v>1010203</v>
      </c>
      <c r="U107" s="108">
        <v>140</v>
      </c>
      <c r="V107" s="108">
        <v>1050</v>
      </c>
      <c r="W107" s="108">
        <v>3</v>
      </c>
      <c r="X107" s="113">
        <v>2020</v>
      </c>
      <c r="Y107" s="113">
        <v>27</v>
      </c>
      <c r="Z107" s="113">
        <v>0</v>
      </c>
      <c r="AA107" s="114" t="s">
        <v>416</v>
      </c>
      <c r="AB107" s="108">
        <v>106</v>
      </c>
      <c r="AC107" s="109" t="s">
        <v>333</v>
      </c>
      <c r="AD107" s="210" t="s">
        <v>423</v>
      </c>
      <c r="AE107" s="210" t="s">
        <v>254</v>
      </c>
      <c r="AF107" s="211">
        <f t="shared" si="13"/>
        <v>-16</v>
      </c>
      <c r="AG107" s="212">
        <f t="shared" si="14"/>
        <v>683.73</v>
      </c>
      <c r="AH107" s="213">
        <f t="shared" si="15"/>
        <v>-10939.68</v>
      </c>
      <c r="AI107" s="214" t="s">
        <v>117</v>
      </c>
    </row>
    <row r="108" spans="1:35" ht="15">
      <c r="A108" s="108">
        <v>2021</v>
      </c>
      <c r="B108" s="108">
        <v>68</v>
      </c>
      <c r="C108" s="109" t="s">
        <v>416</v>
      </c>
      <c r="D108" s="208" t="s">
        <v>439</v>
      </c>
      <c r="E108" s="109" t="s">
        <v>224</v>
      </c>
      <c r="F108" s="111" t="s">
        <v>435</v>
      </c>
      <c r="G108" s="112">
        <v>112.6</v>
      </c>
      <c r="H108" s="112">
        <v>12.51</v>
      </c>
      <c r="I108" s="107" t="s">
        <v>128</v>
      </c>
      <c r="J108" s="112">
        <f t="shared" si="12"/>
        <v>100.08999999999999</v>
      </c>
      <c r="K108" s="209" t="s">
        <v>436</v>
      </c>
      <c r="L108" s="108">
        <v>2021</v>
      </c>
      <c r="M108" s="108">
        <v>248</v>
      </c>
      <c r="N108" s="109" t="s">
        <v>232</v>
      </c>
      <c r="O108" s="111" t="s">
        <v>437</v>
      </c>
      <c r="P108" s="109" t="s">
        <v>438</v>
      </c>
      <c r="Q108" s="109" t="s">
        <v>438</v>
      </c>
      <c r="R108" s="108">
        <v>1</v>
      </c>
      <c r="S108" s="111" t="s">
        <v>121</v>
      </c>
      <c r="T108" s="108">
        <v>1010203</v>
      </c>
      <c r="U108" s="108">
        <v>140</v>
      </c>
      <c r="V108" s="108">
        <v>1050</v>
      </c>
      <c r="W108" s="108">
        <v>3</v>
      </c>
      <c r="X108" s="113">
        <v>2020</v>
      </c>
      <c r="Y108" s="113">
        <v>27</v>
      </c>
      <c r="Z108" s="113">
        <v>0</v>
      </c>
      <c r="AA108" s="114" t="s">
        <v>416</v>
      </c>
      <c r="AB108" s="108">
        <v>106</v>
      </c>
      <c r="AC108" s="109" t="s">
        <v>333</v>
      </c>
      <c r="AD108" s="210" t="s">
        <v>423</v>
      </c>
      <c r="AE108" s="210" t="s">
        <v>254</v>
      </c>
      <c r="AF108" s="211">
        <f t="shared" si="13"/>
        <v>-16</v>
      </c>
      <c r="AG108" s="212">
        <f t="shared" si="14"/>
        <v>100.08999999999999</v>
      </c>
      <c r="AH108" s="213">
        <f t="shared" si="15"/>
        <v>-1601.4399999999998</v>
      </c>
      <c r="AI108" s="214" t="s">
        <v>117</v>
      </c>
    </row>
    <row r="109" spans="1:35" ht="15">
      <c r="A109" s="108">
        <v>2021</v>
      </c>
      <c r="B109" s="108">
        <v>69</v>
      </c>
      <c r="C109" s="109" t="s">
        <v>440</v>
      </c>
      <c r="D109" s="208" t="s">
        <v>441</v>
      </c>
      <c r="E109" s="109" t="s">
        <v>442</v>
      </c>
      <c r="F109" s="111"/>
      <c r="G109" s="112">
        <v>253.65</v>
      </c>
      <c r="H109" s="112">
        <v>45.74</v>
      </c>
      <c r="I109" s="107" t="s">
        <v>128</v>
      </c>
      <c r="J109" s="112">
        <f t="shared" si="12"/>
        <v>207.91</v>
      </c>
      <c r="K109" s="209" t="s">
        <v>308</v>
      </c>
      <c r="L109" s="108">
        <v>2021</v>
      </c>
      <c r="M109" s="108">
        <v>231</v>
      </c>
      <c r="N109" s="109" t="s">
        <v>202</v>
      </c>
      <c r="O109" s="111" t="s">
        <v>309</v>
      </c>
      <c r="P109" s="109" t="s">
        <v>310</v>
      </c>
      <c r="Q109" s="109" t="s">
        <v>118</v>
      </c>
      <c r="R109" s="108">
        <v>2</v>
      </c>
      <c r="S109" s="111" t="s">
        <v>178</v>
      </c>
      <c r="T109" s="108">
        <v>1080102</v>
      </c>
      <c r="U109" s="108">
        <v>2770</v>
      </c>
      <c r="V109" s="108">
        <v>1937</v>
      </c>
      <c r="W109" s="108">
        <v>99</v>
      </c>
      <c r="X109" s="113">
        <v>2021</v>
      </c>
      <c r="Y109" s="113">
        <v>35</v>
      </c>
      <c r="Z109" s="113">
        <v>0</v>
      </c>
      <c r="AA109" s="114" t="s">
        <v>440</v>
      </c>
      <c r="AB109" s="108">
        <v>155</v>
      </c>
      <c r="AC109" s="109" t="s">
        <v>255</v>
      </c>
      <c r="AD109" s="210" t="s">
        <v>443</v>
      </c>
      <c r="AE109" s="210" t="s">
        <v>255</v>
      </c>
      <c r="AF109" s="211">
        <f t="shared" si="13"/>
        <v>-7</v>
      </c>
      <c r="AG109" s="212">
        <f t="shared" si="14"/>
        <v>207.91</v>
      </c>
      <c r="AH109" s="213">
        <f t="shared" si="15"/>
        <v>-1455.37</v>
      </c>
      <c r="AI109" s="214" t="s">
        <v>117</v>
      </c>
    </row>
    <row r="110" spans="1:35" ht="15">
      <c r="A110" s="108">
        <v>2021</v>
      </c>
      <c r="B110" s="108">
        <v>69</v>
      </c>
      <c r="C110" s="109" t="s">
        <v>440</v>
      </c>
      <c r="D110" s="208" t="s">
        <v>441</v>
      </c>
      <c r="E110" s="109" t="s">
        <v>442</v>
      </c>
      <c r="F110" s="111"/>
      <c r="G110" s="112">
        <v>177.27</v>
      </c>
      <c r="H110" s="112">
        <v>31.97</v>
      </c>
      <c r="I110" s="107" t="s">
        <v>128</v>
      </c>
      <c r="J110" s="112">
        <f t="shared" si="12"/>
        <v>145.3</v>
      </c>
      <c r="K110" s="209" t="s">
        <v>308</v>
      </c>
      <c r="L110" s="108">
        <v>2021</v>
      </c>
      <c r="M110" s="108">
        <v>231</v>
      </c>
      <c r="N110" s="109" t="s">
        <v>202</v>
      </c>
      <c r="O110" s="111" t="s">
        <v>309</v>
      </c>
      <c r="P110" s="109" t="s">
        <v>310</v>
      </c>
      <c r="Q110" s="109" t="s">
        <v>118</v>
      </c>
      <c r="R110" s="108">
        <v>2</v>
      </c>
      <c r="S110" s="111" t="s">
        <v>178</v>
      </c>
      <c r="T110" s="108">
        <v>1010602</v>
      </c>
      <c r="U110" s="108">
        <v>570</v>
      </c>
      <c r="V110" s="108">
        <v>1093</v>
      </c>
      <c r="W110" s="108">
        <v>1</v>
      </c>
      <c r="X110" s="113">
        <v>2021</v>
      </c>
      <c r="Y110" s="113">
        <v>36</v>
      </c>
      <c r="Z110" s="113">
        <v>0</v>
      </c>
      <c r="AA110" s="114" t="s">
        <v>440</v>
      </c>
      <c r="AB110" s="108">
        <v>154</v>
      </c>
      <c r="AC110" s="109" t="s">
        <v>255</v>
      </c>
      <c r="AD110" s="210" t="s">
        <v>443</v>
      </c>
      <c r="AE110" s="210" t="s">
        <v>255</v>
      </c>
      <c r="AF110" s="211">
        <f t="shared" si="13"/>
        <v>-7</v>
      </c>
      <c r="AG110" s="212">
        <f t="shared" si="14"/>
        <v>145.3</v>
      </c>
      <c r="AH110" s="213">
        <f t="shared" si="15"/>
        <v>-1017.1000000000001</v>
      </c>
      <c r="AI110" s="214" t="s">
        <v>117</v>
      </c>
    </row>
    <row r="111" spans="1:35" ht="15">
      <c r="A111" s="108">
        <v>2021</v>
      </c>
      <c r="B111" s="108">
        <v>70</v>
      </c>
      <c r="C111" s="109" t="s">
        <v>440</v>
      </c>
      <c r="D111" s="208" t="s">
        <v>444</v>
      </c>
      <c r="E111" s="109" t="s">
        <v>304</v>
      </c>
      <c r="F111" s="111" t="s">
        <v>445</v>
      </c>
      <c r="G111" s="112">
        <v>56.42</v>
      </c>
      <c r="H111" s="112">
        <v>4.22</v>
      </c>
      <c r="I111" s="107" t="s">
        <v>128</v>
      </c>
      <c r="J111" s="112">
        <f t="shared" si="12"/>
        <v>52.2</v>
      </c>
      <c r="K111" s="209" t="s">
        <v>446</v>
      </c>
      <c r="L111" s="108">
        <v>2021</v>
      </c>
      <c r="M111" s="108">
        <v>349</v>
      </c>
      <c r="N111" s="109" t="s">
        <v>440</v>
      </c>
      <c r="O111" s="111" t="s">
        <v>447</v>
      </c>
      <c r="P111" s="109" t="s">
        <v>448</v>
      </c>
      <c r="Q111" s="109" t="s">
        <v>448</v>
      </c>
      <c r="R111" s="108">
        <v>1</v>
      </c>
      <c r="S111" s="111" t="s">
        <v>121</v>
      </c>
      <c r="T111" s="108">
        <v>1010203</v>
      </c>
      <c r="U111" s="108">
        <v>140</v>
      </c>
      <c r="V111" s="108">
        <v>1050</v>
      </c>
      <c r="W111" s="108">
        <v>1</v>
      </c>
      <c r="X111" s="113">
        <v>2021</v>
      </c>
      <c r="Y111" s="113">
        <v>31</v>
      </c>
      <c r="Z111" s="113">
        <v>0</v>
      </c>
      <c r="AA111" s="114" t="s">
        <v>440</v>
      </c>
      <c r="AB111" s="108">
        <v>107</v>
      </c>
      <c r="AC111" s="109" t="s">
        <v>333</v>
      </c>
      <c r="AD111" s="210" t="s">
        <v>231</v>
      </c>
      <c r="AE111" s="210" t="s">
        <v>254</v>
      </c>
      <c r="AF111" s="211">
        <f t="shared" si="13"/>
        <v>-26</v>
      </c>
      <c r="AG111" s="212">
        <f t="shared" si="14"/>
        <v>52.2</v>
      </c>
      <c r="AH111" s="213">
        <f t="shared" si="15"/>
        <v>-1357.2</v>
      </c>
      <c r="AI111" s="214" t="s">
        <v>117</v>
      </c>
    </row>
    <row r="112" spans="1:35" ht="15">
      <c r="A112" s="108">
        <v>2021</v>
      </c>
      <c r="B112" s="108">
        <v>71</v>
      </c>
      <c r="C112" s="109" t="s">
        <v>440</v>
      </c>
      <c r="D112" s="208" t="s">
        <v>449</v>
      </c>
      <c r="E112" s="109" t="s">
        <v>304</v>
      </c>
      <c r="F112" s="111" t="s">
        <v>445</v>
      </c>
      <c r="G112" s="112">
        <v>58.11</v>
      </c>
      <c r="H112" s="112">
        <v>10.38</v>
      </c>
      <c r="I112" s="107" t="s">
        <v>128</v>
      </c>
      <c r="J112" s="112">
        <f t="shared" si="12"/>
        <v>47.73</v>
      </c>
      <c r="K112" s="209" t="s">
        <v>446</v>
      </c>
      <c r="L112" s="108">
        <v>2021</v>
      </c>
      <c r="M112" s="108">
        <v>350</v>
      </c>
      <c r="N112" s="109" t="s">
        <v>440</v>
      </c>
      <c r="O112" s="111" t="s">
        <v>447</v>
      </c>
      <c r="P112" s="109" t="s">
        <v>448</v>
      </c>
      <c r="Q112" s="109" t="s">
        <v>448</v>
      </c>
      <c r="R112" s="108">
        <v>1</v>
      </c>
      <c r="S112" s="111" t="s">
        <v>121</v>
      </c>
      <c r="T112" s="108">
        <v>1010203</v>
      </c>
      <c r="U112" s="108">
        <v>140</v>
      </c>
      <c r="V112" s="108">
        <v>1050</v>
      </c>
      <c r="W112" s="108">
        <v>1</v>
      </c>
      <c r="X112" s="113">
        <v>2021</v>
      </c>
      <c r="Y112" s="113">
        <v>31</v>
      </c>
      <c r="Z112" s="113">
        <v>0</v>
      </c>
      <c r="AA112" s="114" t="s">
        <v>440</v>
      </c>
      <c r="AB112" s="108">
        <v>107</v>
      </c>
      <c r="AC112" s="109" t="s">
        <v>333</v>
      </c>
      <c r="AD112" s="210" t="s">
        <v>231</v>
      </c>
      <c r="AE112" s="210" t="s">
        <v>254</v>
      </c>
      <c r="AF112" s="211">
        <f t="shared" si="13"/>
        <v>-26</v>
      </c>
      <c r="AG112" s="212">
        <f t="shared" si="14"/>
        <v>47.73</v>
      </c>
      <c r="AH112" s="213">
        <f t="shared" si="15"/>
        <v>-1240.98</v>
      </c>
      <c r="AI112" s="214" t="s">
        <v>117</v>
      </c>
    </row>
    <row r="113" spans="1:35" ht="15">
      <c r="A113" s="108">
        <v>2021</v>
      </c>
      <c r="B113" s="108">
        <v>72</v>
      </c>
      <c r="C113" s="109" t="s">
        <v>440</v>
      </c>
      <c r="D113" s="208" t="s">
        <v>450</v>
      </c>
      <c r="E113" s="109" t="s">
        <v>304</v>
      </c>
      <c r="F113" s="111" t="s">
        <v>445</v>
      </c>
      <c r="G113" s="112">
        <v>207.4</v>
      </c>
      <c r="H113" s="112">
        <v>37.4</v>
      </c>
      <c r="I113" s="107" t="s">
        <v>128</v>
      </c>
      <c r="J113" s="112">
        <f t="shared" si="12"/>
        <v>170</v>
      </c>
      <c r="K113" s="209" t="s">
        <v>451</v>
      </c>
      <c r="L113" s="108">
        <v>2021</v>
      </c>
      <c r="M113" s="108">
        <v>348</v>
      </c>
      <c r="N113" s="109" t="s">
        <v>440</v>
      </c>
      <c r="O113" s="111" t="s">
        <v>447</v>
      </c>
      <c r="P113" s="109" t="s">
        <v>448</v>
      </c>
      <c r="Q113" s="109" t="s">
        <v>448</v>
      </c>
      <c r="R113" s="108">
        <v>1</v>
      </c>
      <c r="S113" s="111" t="s">
        <v>121</v>
      </c>
      <c r="T113" s="108">
        <v>1010203</v>
      </c>
      <c r="U113" s="108">
        <v>140</v>
      </c>
      <c r="V113" s="108">
        <v>1050</v>
      </c>
      <c r="W113" s="108">
        <v>99</v>
      </c>
      <c r="X113" s="113">
        <v>2021</v>
      </c>
      <c r="Y113" s="113">
        <v>32</v>
      </c>
      <c r="Z113" s="113">
        <v>0</v>
      </c>
      <c r="AA113" s="114" t="s">
        <v>440</v>
      </c>
      <c r="AB113" s="108">
        <v>108</v>
      </c>
      <c r="AC113" s="109" t="s">
        <v>333</v>
      </c>
      <c r="AD113" s="210" t="s">
        <v>231</v>
      </c>
      <c r="AE113" s="210" t="s">
        <v>254</v>
      </c>
      <c r="AF113" s="211">
        <f t="shared" si="13"/>
        <v>-26</v>
      </c>
      <c r="AG113" s="212">
        <f t="shared" si="14"/>
        <v>170</v>
      </c>
      <c r="AH113" s="213">
        <f t="shared" si="15"/>
        <v>-4420</v>
      </c>
      <c r="AI113" s="214" t="s">
        <v>117</v>
      </c>
    </row>
    <row r="114" spans="1:35" ht="15">
      <c r="A114" s="108">
        <v>2021</v>
      </c>
      <c r="B114" s="108">
        <v>73</v>
      </c>
      <c r="C114" s="109" t="s">
        <v>440</v>
      </c>
      <c r="D114" s="208" t="s">
        <v>452</v>
      </c>
      <c r="E114" s="109" t="s">
        <v>304</v>
      </c>
      <c r="F114" s="111" t="s">
        <v>445</v>
      </c>
      <c r="G114" s="112">
        <v>171.27</v>
      </c>
      <c r="H114" s="112">
        <v>30.8</v>
      </c>
      <c r="I114" s="107" t="s">
        <v>128</v>
      </c>
      <c r="J114" s="112">
        <f t="shared" si="12"/>
        <v>140.47</v>
      </c>
      <c r="K114" s="209" t="s">
        <v>451</v>
      </c>
      <c r="L114" s="108">
        <v>2021</v>
      </c>
      <c r="M114" s="108">
        <v>347</v>
      </c>
      <c r="N114" s="109" t="s">
        <v>440</v>
      </c>
      <c r="O114" s="111" t="s">
        <v>447</v>
      </c>
      <c r="P114" s="109" t="s">
        <v>448</v>
      </c>
      <c r="Q114" s="109" t="s">
        <v>448</v>
      </c>
      <c r="R114" s="108">
        <v>1</v>
      </c>
      <c r="S114" s="111" t="s">
        <v>121</v>
      </c>
      <c r="T114" s="108">
        <v>1010203</v>
      </c>
      <c r="U114" s="108">
        <v>140</v>
      </c>
      <c r="V114" s="108">
        <v>1050</v>
      </c>
      <c r="W114" s="108">
        <v>99</v>
      </c>
      <c r="X114" s="113">
        <v>2021</v>
      </c>
      <c r="Y114" s="113">
        <v>32</v>
      </c>
      <c r="Z114" s="113">
        <v>0</v>
      </c>
      <c r="AA114" s="114" t="s">
        <v>440</v>
      </c>
      <c r="AB114" s="108">
        <v>108</v>
      </c>
      <c r="AC114" s="109" t="s">
        <v>333</v>
      </c>
      <c r="AD114" s="210" t="s">
        <v>231</v>
      </c>
      <c r="AE114" s="210" t="s">
        <v>254</v>
      </c>
      <c r="AF114" s="211">
        <f t="shared" si="13"/>
        <v>-26</v>
      </c>
      <c r="AG114" s="212">
        <f t="shared" si="14"/>
        <v>140.47</v>
      </c>
      <c r="AH114" s="213">
        <f t="shared" si="15"/>
        <v>-3652.22</v>
      </c>
      <c r="AI114" s="214" t="s">
        <v>117</v>
      </c>
    </row>
    <row r="115" spans="1:35" ht="15">
      <c r="A115" s="108">
        <v>2021</v>
      </c>
      <c r="B115" s="108">
        <v>74</v>
      </c>
      <c r="C115" s="109" t="s">
        <v>453</v>
      </c>
      <c r="D115" s="208" t="s">
        <v>454</v>
      </c>
      <c r="E115" s="109" t="s">
        <v>440</v>
      </c>
      <c r="F115" s="111" t="s">
        <v>346</v>
      </c>
      <c r="G115" s="112">
        <v>808.1</v>
      </c>
      <c r="H115" s="112">
        <v>145.72</v>
      </c>
      <c r="I115" s="107" t="s">
        <v>128</v>
      </c>
      <c r="J115" s="112">
        <f t="shared" si="12"/>
        <v>662.38</v>
      </c>
      <c r="K115" s="209" t="s">
        <v>336</v>
      </c>
      <c r="L115" s="108">
        <v>2021</v>
      </c>
      <c r="M115" s="108">
        <v>381</v>
      </c>
      <c r="N115" s="109" t="s">
        <v>333</v>
      </c>
      <c r="O115" s="111" t="s">
        <v>330</v>
      </c>
      <c r="P115" s="109" t="s">
        <v>331</v>
      </c>
      <c r="Q115" s="109" t="s">
        <v>331</v>
      </c>
      <c r="R115" s="108">
        <v>1</v>
      </c>
      <c r="S115" s="111" t="s">
        <v>121</v>
      </c>
      <c r="T115" s="108">
        <v>1080203</v>
      </c>
      <c r="U115" s="108">
        <v>2890</v>
      </c>
      <c r="V115" s="108">
        <v>1938</v>
      </c>
      <c r="W115" s="108">
        <v>99</v>
      </c>
      <c r="X115" s="113">
        <v>2020</v>
      </c>
      <c r="Y115" s="113">
        <v>187</v>
      </c>
      <c r="Z115" s="113">
        <v>0</v>
      </c>
      <c r="AA115" s="114" t="s">
        <v>453</v>
      </c>
      <c r="AB115" s="108">
        <v>158</v>
      </c>
      <c r="AC115" s="109" t="s">
        <v>455</v>
      </c>
      <c r="AD115" s="210" t="s">
        <v>456</v>
      </c>
      <c r="AE115" s="210" t="s">
        <v>455</v>
      </c>
      <c r="AF115" s="211">
        <f t="shared" si="13"/>
        <v>-19</v>
      </c>
      <c r="AG115" s="212">
        <f t="shared" si="14"/>
        <v>662.38</v>
      </c>
      <c r="AH115" s="213">
        <f t="shared" si="15"/>
        <v>-12585.22</v>
      </c>
      <c r="AI115" s="214" t="s">
        <v>117</v>
      </c>
    </row>
    <row r="116" spans="1:35" ht="15">
      <c r="A116" s="108">
        <v>2021</v>
      </c>
      <c r="B116" s="108">
        <v>75</v>
      </c>
      <c r="C116" s="109" t="s">
        <v>453</v>
      </c>
      <c r="D116" s="208" t="s">
        <v>457</v>
      </c>
      <c r="E116" s="109" t="s">
        <v>440</v>
      </c>
      <c r="F116" s="111" t="s">
        <v>344</v>
      </c>
      <c r="G116" s="112">
        <v>342.37</v>
      </c>
      <c r="H116" s="112">
        <v>61.74</v>
      </c>
      <c r="I116" s="107" t="s">
        <v>128</v>
      </c>
      <c r="J116" s="112">
        <f t="shared" si="12"/>
        <v>280.63</v>
      </c>
      <c r="K116" s="209" t="s">
        <v>336</v>
      </c>
      <c r="L116" s="108">
        <v>2021</v>
      </c>
      <c r="M116" s="108">
        <v>383</v>
      </c>
      <c r="N116" s="109" t="s">
        <v>333</v>
      </c>
      <c r="O116" s="111" t="s">
        <v>330</v>
      </c>
      <c r="P116" s="109" t="s">
        <v>331</v>
      </c>
      <c r="Q116" s="109" t="s">
        <v>331</v>
      </c>
      <c r="R116" s="108">
        <v>1</v>
      </c>
      <c r="S116" s="111" t="s">
        <v>121</v>
      </c>
      <c r="T116" s="108">
        <v>1010203</v>
      </c>
      <c r="U116" s="108">
        <v>140</v>
      </c>
      <c r="V116" s="108">
        <v>1050</v>
      </c>
      <c r="W116" s="108">
        <v>2</v>
      </c>
      <c r="X116" s="113">
        <v>2020</v>
      </c>
      <c r="Y116" s="113">
        <v>188</v>
      </c>
      <c r="Z116" s="113">
        <v>0</v>
      </c>
      <c r="AA116" s="114" t="s">
        <v>453</v>
      </c>
      <c r="AB116" s="108">
        <v>157</v>
      </c>
      <c r="AC116" s="109" t="s">
        <v>455</v>
      </c>
      <c r="AD116" s="210" t="s">
        <v>456</v>
      </c>
      <c r="AE116" s="210" t="s">
        <v>455</v>
      </c>
      <c r="AF116" s="211">
        <f t="shared" si="13"/>
        <v>-19</v>
      </c>
      <c r="AG116" s="212">
        <f t="shared" si="14"/>
        <v>280.63</v>
      </c>
      <c r="AH116" s="213">
        <f t="shared" si="15"/>
        <v>-5331.97</v>
      </c>
      <c r="AI116" s="214" t="s">
        <v>117</v>
      </c>
    </row>
    <row r="117" spans="1:35" ht="15">
      <c r="A117" s="108">
        <v>2021</v>
      </c>
      <c r="B117" s="108">
        <v>76</v>
      </c>
      <c r="C117" s="109" t="s">
        <v>453</v>
      </c>
      <c r="D117" s="208" t="s">
        <v>458</v>
      </c>
      <c r="E117" s="109" t="s">
        <v>440</v>
      </c>
      <c r="F117" s="111" t="s">
        <v>342</v>
      </c>
      <c r="G117" s="112">
        <v>832.8</v>
      </c>
      <c r="H117" s="112">
        <v>150.18</v>
      </c>
      <c r="I117" s="107" t="s">
        <v>128</v>
      </c>
      <c r="J117" s="112">
        <f t="shared" si="12"/>
        <v>682.6199999999999</v>
      </c>
      <c r="K117" s="209" t="s">
        <v>336</v>
      </c>
      <c r="L117" s="108">
        <v>2021</v>
      </c>
      <c r="M117" s="108">
        <v>380</v>
      </c>
      <c r="N117" s="109" t="s">
        <v>333</v>
      </c>
      <c r="O117" s="111" t="s">
        <v>330</v>
      </c>
      <c r="P117" s="109" t="s">
        <v>331</v>
      </c>
      <c r="Q117" s="109" t="s">
        <v>331</v>
      </c>
      <c r="R117" s="108">
        <v>1</v>
      </c>
      <c r="S117" s="111" t="s">
        <v>121</v>
      </c>
      <c r="T117" s="108">
        <v>1080203</v>
      </c>
      <c r="U117" s="108">
        <v>2890</v>
      </c>
      <c r="V117" s="108">
        <v>1938</v>
      </c>
      <c r="W117" s="108">
        <v>99</v>
      </c>
      <c r="X117" s="113">
        <v>2020</v>
      </c>
      <c r="Y117" s="113">
        <v>187</v>
      </c>
      <c r="Z117" s="113">
        <v>0</v>
      </c>
      <c r="AA117" s="114" t="s">
        <v>453</v>
      </c>
      <c r="AB117" s="108">
        <v>158</v>
      </c>
      <c r="AC117" s="109" t="s">
        <v>455</v>
      </c>
      <c r="AD117" s="210" t="s">
        <v>456</v>
      </c>
      <c r="AE117" s="210" t="s">
        <v>455</v>
      </c>
      <c r="AF117" s="211">
        <f t="shared" si="13"/>
        <v>-19</v>
      </c>
      <c r="AG117" s="212">
        <f t="shared" si="14"/>
        <v>682.6199999999999</v>
      </c>
      <c r="AH117" s="213">
        <f t="shared" si="15"/>
        <v>-12969.779999999999</v>
      </c>
      <c r="AI117" s="214" t="s">
        <v>117</v>
      </c>
    </row>
    <row r="118" spans="1:35" ht="15">
      <c r="A118" s="108">
        <v>2021</v>
      </c>
      <c r="B118" s="108">
        <v>76</v>
      </c>
      <c r="C118" s="109" t="s">
        <v>453</v>
      </c>
      <c r="D118" s="208" t="s">
        <v>458</v>
      </c>
      <c r="E118" s="109" t="s">
        <v>440</v>
      </c>
      <c r="F118" s="111" t="s">
        <v>342</v>
      </c>
      <c r="G118" s="112">
        <v>653.68</v>
      </c>
      <c r="H118" s="112">
        <v>117.87</v>
      </c>
      <c r="I118" s="107" t="s">
        <v>128</v>
      </c>
      <c r="J118" s="112">
        <f t="shared" si="12"/>
        <v>535.81</v>
      </c>
      <c r="K118" s="209" t="s">
        <v>336</v>
      </c>
      <c r="L118" s="108">
        <v>2021</v>
      </c>
      <c r="M118" s="108">
        <v>380</v>
      </c>
      <c r="N118" s="109" t="s">
        <v>333</v>
      </c>
      <c r="O118" s="111" t="s">
        <v>330</v>
      </c>
      <c r="P118" s="109" t="s">
        <v>331</v>
      </c>
      <c r="Q118" s="109" t="s">
        <v>331</v>
      </c>
      <c r="R118" s="108">
        <v>1</v>
      </c>
      <c r="S118" s="111" t="s">
        <v>121</v>
      </c>
      <c r="T118" s="108">
        <v>1080203</v>
      </c>
      <c r="U118" s="108">
        <v>2890</v>
      </c>
      <c r="V118" s="108">
        <v>1938</v>
      </c>
      <c r="W118" s="108">
        <v>99</v>
      </c>
      <c r="X118" s="113">
        <v>2021</v>
      </c>
      <c r="Y118" s="113">
        <v>187</v>
      </c>
      <c r="Z118" s="113">
        <v>0</v>
      </c>
      <c r="AA118" s="114" t="s">
        <v>453</v>
      </c>
      <c r="AB118" s="108">
        <v>159</v>
      </c>
      <c r="AC118" s="109" t="s">
        <v>455</v>
      </c>
      <c r="AD118" s="210" t="s">
        <v>456</v>
      </c>
      <c r="AE118" s="210" t="s">
        <v>455</v>
      </c>
      <c r="AF118" s="211">
        <f t="shared" si="13"/>
        <v>-19</v>
      </c>
      <c r="AG118" s="212">
        <f t="shared" si="14"/>
        <v>535.81</v>
      </c>
      <c r="AH118" s="213">
        <f t="shared" si="15"/>
        <v>-10180.39</v>
      </c>
      <c r="AI118" s="214" t="s">
        <v>117</v>
      </c>
    </row>
    <row r="119" spans="1:35" ht="15">
      <c r="A119" s="108">
        <v>2021</v>
      </c>
      <c r="B119" s="108">
        <v>77</v>
      </c>
      <c r="C119" s="109" t="s">
        <v>453</v>
      </c>
      <c r="D119" s="208" t="s">
        <v>459</v>
      </c>
      <c r="E119" s="109" t="s">
        <v>440</v>
      </c>
      <c r="F119" s="111" t="s">
        <v>340</v>
      </c>
      <c r="G119" s="112">
        <v>112.91</v>
      </c>
      <c r="H119" s="112">
        <v>20.36</v>
      </c>
      <c r="I119" s="107" t="s">
        <v>128</v>
      </c>
      <c r="J119" s="112">
        <f t="shared" si="12"/>
        <v>92.55</v>
      </c>
      <c r="K119" s="209" t="s">
        <v>336</v>
      </c>
      <c r="L119" s="108">
        <v>2021</v>
      </c>
      <c r="M119" s="108">
        <v>382</v>
      </c>
      <c r="N119" s="109" t="s">
        <v>333</v>
      </c>
      <c r="O119" s="111" t="s">
        <v>330</v>
      </c>
      <c r="P119" s="109" t="s">
        <v>331</v>
      </c>
      <c r="Q119" s="109" t="s">
        <v>331</v>
      </c>
      <c r="R119" s="108">
        <v>1</v>
      </c>
      <c r="S119" s="111" t="s">
        <v>121</v>
      </c>
      <c r="T119" s="108">
        <v>1010203</v>
      </c>
      <c r="U119" s="108">
        <v>140</v>
      </c>
      <c r="V119" s="108">
        <v>1050</v>
      </c>
      <c r="W119" s="108">
        <v>2</v>
      </c>
      <c r="X119" s="113">
        <v>2020</v>
      </c>
      <c r="Y119" s="113">
        <v>188</v>
      </c>
      <c r="Z119" s="113">
        <v>0</v>
      </c>
      <c r="AA119" s="114" t="s">
        <v>453</v>
      </c>
      <c r="AB119" s="108">
        <v>157</v>
      </c>
      <c r="AC119" s="109" t="s">
        <v>455</v>
      </c>
      <c r="AD119" s="210" t="s">
        <v>456</v>
      </c>
      <c r="AE119" s="210" t="s">
        <v>455</v>
      </c>
      <c r="AF119" s="211">
        <f t="shared" si="13"/>
        <v>-19</v>
      </c>
      <c r="AG119" s="212">
        <f t="shared" si="14"/>
        <v>92.55</v>
      </c>
      <c r="AH119" s="213">
        <f t="shared" si="15"/>
        <v>-1758.45</v>
      </c>
      <c r="AI119" s="214" t="s">
        <v>117</v>
      </c>
    </row>
    <row r="120" spans="1:35" ht="15">
      <c r="A120" s="108">
        <v>2021</v>
      </c>
      <c r="B120" s="108">
        <v>78</v>
      </c>
      <c r="C120" s="109" t="s">
        <v>455</v>
      </c>
      <c r="D120" s="208" t="s">
        <v>115</v>
      </c>
      <c r="E120" s="109" t="s">
        <v>455</v>
      </c>
      <c r="F120" s="111" t="s">
        <v>460</v>
      </c>
      <c r="G120" s="112">
        <v>247.51</v>
      </c>
      <c r="H120" s="112">
        <v>0</v>
      </c>
      <c r="I120" s="107" t="s">
        <v>117</v>
      </c>
      <c r="J120" s="112">
        <f t="shared" si="12"/>
        <v>247.51</v>
      </c>
      <c r="K120" s="209" t="s">
        <v>118</v>
      </c>
      <c r="L120" s="108">
        <v>0</v>
      </c>
      <c r="M120" s="108">
        <v>0</v>
      </c>
      <c r="N120" s="109"/>
      <c r="O120" s="111" t="s">
        <v>461</v>
      </c>
      <c r="P120" s="109" t="s">
        <v>120</v>
      </c>
      <c r="Q120" s="109" t="s">
        <v>462</v>
      </c>
      <c r="R120" s="108">
        <v>1</v>
      </c>
      <c r="S120" s="111" t="s">
        <v>121</v>
      </c>
      <c r="T120" s="108">
        <v>1010201</v>
      </c>
      <c r="U120" s="108">
        <v>120</v>
      </c>
      <c r="V120" s="108">
        <v>1021</v>
      </c>
      <c r="W120" s="108">
        <v>99</v>
      </c>
      <c r="X120" s="113">
        <v>2020</v>
      </c>
      <c r="Y120" s="113">
        <v>150</v>
      </c>
      <c r="Z120" s="113">
        <v>0</v>
      </c>
      <c r="AA120" s="114" t="s">
        <v>455</v>
      </c>
      <c r="AB120" s="108">
        <v>160</v>
      </c>
      <c r="AC120" s="109" t="s">
        <v>455</v>
      </c>
      <c r="AD120" s="210" t="s">
        <v>463</v>
      </c>
      <c r="AE120" s="210" t="s">
        <v>455</v>
      </c>
      <c r="AF120" s="211">
        <f t="shared" si="13"/>
        <v>-30</v>
      </c>
      <c r="AG120" s="212">
        <f t="shared" si="14"/>
        <v>247.51</v>
      </c>
      <c r="AH120" s="213">
        <f t="shared" si="15"/>
        <v>-7425.299999999999</v>
      </c>
      <c r="AI120" s="214" t="s">
        <v>117</v>
      </c>
    </row>
    <row r="121" spans="1:35" ht="15">
      <c r="A121" s="108">
        <v>2021</v>
      </c>
      <c r="B121" s="108">
        <v>78</v>
      </c>
      <c r="C121" s="109" t="s">
        <v>455</v>
      </c>
      <c r="D121" s="208" t="s">
        <v>115</v>
      </c>
      <c r="E121" s="109" t="s">
        <v>455</v>
      </c>
      <c r="F121" s="111" t="s">
        <v>460</v>
      </c>
      <c r="G121" s="112">
        <v>209.36</v>
      </c>
      <c r="H121" s="112">
        <v>0</v>
      </c>
      <c r="I121" s="107" t="s">
        <v>117</v>
      </c>
      <c r="J121" s="112">
        <f t="shared" si="12"/>
        <v>209.36</v>
      </c>
      <c r="K121" s="209" t="s">
        <v>118</v>
      </c>
      <c r="L121" s="108">
        <v>0</v>
      </c>
      <c r="M121" s="108">
        <v>0</v>
      </c>
      <c r="N121" s="109"/>
      <c r="O121" s="111" t="s">
        <v>461</v>
      </c>
      <c r="P121" s="109" t="s">
        <v>120</v>
      </c>
      <c r="Q121" s="109" t="s">
        <v>462</v>
      </c>
      <c r="R121" s="108">
        <v>1</v>
      </c>
      <c r="S121" s="111" t="s">
        <v>121</v>
      </c>
      <c r="T121" s="108">
        <v>1010201</v>
      </c>
      <c r="U121" s="108">
        <v>120</v>
      </c>
      <c r="V121" s="108">
        <v>1021</v>
      </c>
      <c r="W121" s="108">
        <v>99</v>
      </c>
      <c r="X121" s="113">
        <v>2020</v>
      </c>
      <c r="Y121" s="113">
        <v>151</v>
      </c>
      <c r="Z121" s="113">
        <v>0</v>
      </c>
      <c r="AA121" s="114" t="s">
        <v>455</v>
      </c>
      <c r="AB121" s="108">
        <v>161</v>
      </c>
      <c r="AC121" s="109" t="s">
        <v>455</v>
      </c>
      <c r="AD121" s="210" t="s">
        <v>463</v>
      </c>
      <c r="AE121" s="210" t="s">
        <v>455</v>
      </c>
      <c r="AF121" s="211">
        <f t="shared" si="13"/>
        <v>-30</v>
      </c>
      <c r="AG121" s="212">
        <f t="shared" si="14"/>
        <v>209.36</v>
      </c>
      <c r="AH121" s="213">
        <f t="shared" si="15"/>
        <v>-6280.8</v>
      </c>
      <c r="AI121" s="214" t="s">
        <v>117</v>
      </c>
    </row>
    <row r="122" spans="1:35" ht="15">
      <c r="A122" s="108">
        <v>2021</v>
      </c>
      <c r="B122" s="108">
        <v>79</v>
      </c>
      <c r="C122" s="109" t="s">
        <v>455</v>
      </c>
      <c r="D122" s="208" t="s">
        <v>464</v>
      </c>
      <c r="E122" s="109" t="s">
        <v>465</v>
      </c>
      <c r="F122" s="111" t="s">
        <v>466</v>
      </c>
      <c r="G122" s="112">
        <v>427</v>
      </c>
      <c r="H122" s="112">
        <v>77</v>
      </c>
      <c r="I122" s="107" t="s">
        <v>128</v>
      </c>
      <c r="J122" s="112">
        <f t="shared" si="12"/>
        <v>350</v>
      </c>
      <c r="K122" s="209" t="s">
        <v>189</v>
      </c>
      <c r="L122" s="108">
        <v>2021</v>
      </c>
      <c r="M122" s="108">
        <v>368</v>
      </c>
      <c r="N122" s="109" t="s">
        <v>411</v>
      </c>
      <c r="O122" s="111" t="s">
        <v>467</v>
      </c>
      <c r="P122" s="109" t="s">
        <v>468</v>
      </c>
      <c r="Q122" s="109" t="s">
        <v>185</v>
      </c>
      <c r="R122" s="108">
        <v>1</v>
      </c>
      <c r="S122" s="111" t="s">
        <v>121</v>
      </c>
      <c r="T122" s="108">
        <v>1080203</v>
      </c>
      <c r="U122" s="108">
        <v>2890</v>
      </c>
      <c r="V122" s="108">
        <v>1938</v>
      </c>
      <c r="W122" s="108">
        <v>99</v>
      </c>
      <c r="X122" s="113">
        <v>2021</v>
      </c>
      <c r="Y122" s="113">
        <v>56</v>
      </c>
      <c r="Z122" s="113">
        <v>0</v>
      </c>
      <c r="AA122" s="114" t="s">
        <v>469</v>
      </c>
      <c r="AB122" s="108">
        <v>168</v>
      </c>
      <c r="AC122" s="109" t="s">
        <v>470</v>
      </c>
      <c r="AD122" s="210" t="s">
        <v>471</v>
      </c>
      <c r="AE122" s="210" t="s">
        <v>470</v>
      </c>
      <c r="AF122" s="211">
        <f t="shared" si="13"/>
        <v>-11</v>
      </c>
      <c r="AG122" s="212">
        <f t="shared" si="14"/>
        <v>350</v>
      </c>
      <c r="AH122" s="213">
        <f t="shared" si="15"/>
        <v>-3850</v>
      </c>
      <c r="AI122" s="214" t="s">
        <v>117</v>
      </c>
    </row>
    <row r="123" spans="1:35" ht="15">
      <c r="A123" s="108">
        <v>2021</v>
      </c>
      <c r="B123" s="108">
        <v>80</v>
      </c>
      <c r="C123" s="109" t="s">
        <v>455</v>
      </c>
      <c r="D123" s="208" t="s">
        <v>472</v>
      </c>
      <c r="E123" s="109" t="s">
        <v>465</v>
      </c>
      <c r="F123" s="111" t="s">
        <v>466</v>
      </c>
      <c r="G123" s="112">
        <v>96.59</v>
      </c>
      <c r="H123" s="112">
        <v>17.42</v>
      </c>
      <c r="I123" s="107" t="s">
        <v>128</v>
      </c>
      <c r="J123" s="112">
        <f t="shared" si="12"/>
        <v>79.17</v>
      </c>
      <c r="K123" s="209" t="s">
        <v>189</v>
      </c>
      <c r="L123" s="108">
        <v>2021</v>
      </c>
      <c r="M123" s="108">
        <v>367</v>
      </c>
      <c r="N123" s="109" t="s">
        <v>411</v>
      </c>
      <c r="O123" s="111" t="s">
        <v>467</v>
      </c>
      <c r="P123" s="109" t="s">
        <v>468</v>
      </c>
      <c r="Q123" s="109" t="s">
        <v>185</v>
      </c>
      <c r="R123" s="108">
        <v>1</v>
      </c>
      <c r="S123" s="111" t="s">
        <v>121</v>
      </c>
      <c r="T123" s="108">
        <v>1080203</v>
      </c>
      <c r="U123" s="108">
        <v>2890</v>
      </c>
      <c r="V123" s="108">
        <v>1938</v>
      </c>
      <c r="W123" s="108">
        <v>99</v>
      </c>
      <c r="X123" s="113">
        <v>2021</v>
      </c>
      <c r="Y123" s="113">
        <v>56</v>
      </c>
      <c r="Z123" s="113">
        <v>0</v>
      </c>
      <c r="AA123" s="114" t="s">
        <v>469</v>
      </c>
      <c r="AB123" s="108">
        <v>168</v>
      </c>
      <c r="AC123" s="109" t="s">
        <v>470</v>
      </c>
      <c r="AD123" s="210" t="s">
        <v>471</v>
      </c>
      <c r="AE123" s="210" t="s">
        <v>470</v>
      </c>
      <c r="AF123" s="211">
        <f t="shared" si="13"/>
        <v>-11</v>
      </c>
      <c r="AG123" s="212">
        <f t="shared" si="14"/>
        <v>79.17</v>
      </c>
      <c r="AH123" s="213">
        <f t="shared" si="15"/>
        <v>-870.87</v>
      </c>
      <c r="AI123" s="214" t="s">
        <v>117</v>
      </c>
    </row>
    <row r="124" spans="1:35" ht="15">
      <c r="A124" s="108">
        <v>2021</v>
      </c>
      <c r="B124" s="108">
        <v>81</v>
      </c>
      <c r="C124" s="109" t="s">
        <v>455</v>
      </c>
      <c r="D124" s="208" t="s">
        <v>115</v>
      </c>
      <c r="E124" s="109" t="s">
        <v>453</v>
      </c>
      <c r="F124" s="111" t="s">
        <v>473</v>
      </c>
      <c r="G124" s="112">
        <v>1323</v>
      </c>
      <c r="H124" s="112">
        <v>0</v>
      </c>
      <c r="I124" s="107" t="s">
        <v>117</v>
      </c>
      <c r="J124" s="112">
        <f t="shared" si="12"/>
        <v>1323</v>
      </c>
      <c r="K124" s="209" t="s">
        <v>474</v>
      </c>
      <c r="L124" s="108">
        <v>2021</v>
      </c>
      <c r="M124" s="108">
        <v>457</v>
      </c>
      <c r="N124" s="109" t="s">
        <v>255</v>
      </c>
      <c r="O124" s="111" t="s">
        <v>475</v>
      </c>
      <c r="P124" s="109" t="s">
        <v>476</v>
      </c>
      <c r="Q124" s="109" t="s">
        <v>477</v>
      </c>
      <c r="R124" s="108">
        <v>2</v>
      </c>
      <c r="S124" s="111" t="s">
        <v>178</v>
      </c>
      <c r="T124" s="108">
        <v>2010501</v>
      </c>
      <c r="U124" s="108">
        <v>6130</v>
      </c>
      <c r="V124" s="108">
        <v>3001</v>
      </c>
      <c r="W124" s="108">
        <v>99</v>
      </c>
      <c r="X124" s="113">
        <v>2020</v>
      </c>
      <c r="Y124" s="113">
        <v>52</v>
      </c>
      <c r="Z124" s="113">
        <v>3</v>
      </c>
      <c r="AA124" s="114" t="s">
        <v>469</v>
      </c>
      <c r="AB124" s="108">
        <v>195</v>
      </c>
      <c r="AC124" s="109" t="s">
        <v>231</v>
      </c>
      <c r="AD124" s="210" t="s">
        <v>478</v>
      </c>
      <c r="AE124" s="210" t="s">
        <v>187</v>
      </c>
      <c r="AF124" s="211">
        <f t="shared" si="13"/>
        <v>-3</v>
      </c>
      <c r="AG124" s="212">
        <f t="shared" si="14"/>
        <v>1323</v>
      </c>
      <c r="AH124" s="213">
        <f t="shared" si="15"/>
        <v>-3969</v>
      </c>
      <c r="AI124" s="214" t="s">
        <v>117</v>
      </c>
    </row>
    <row r="125" spans="1:35" ht="15">
      <c r="A125" s="108">
        <v>2021</v>
      </c>
      <c r="B125" s="108">
        <v>82</v>
      </c>
      <c r="C125" s="109" t="s">
        <v>469</v>
      </c>
      <c r="D125" s="208" t="s">
        <v>479</v>
      </c>
      <c r="E125" s="109" t="s">
        <v>255</v>
      </c>
      <c r="F125" s="111" t="s">
        <v>480</v>
      </c>
      <c r="G125" s="112">
        <v>673.82</v>
      </c>
      <c r="H125" s="112">
        <v>25.92</v>
      </c>
      <c r="I125" s="107" t="s">
        <v>128</v>
      </c>
      <c r="J125" s="112">
        <f t="shared" si="12"/>
        <v>647.9000000000001</v>
      </c>
      <c r="K125" s="209" t="s">
        <v>481</v>
      </c>
      <c r="L125" s="108">
        <v>2021</v>
      </c>
      <c r="M125" s="108">
        <v>486</v>
      </c>
      <c r="N125" s="109" t="s">
        <v>469</v>
      </c>
      <c r="O125" s="111" t="s">
        <v>482</v>
      </c>
      <c r="P125" s="109" t="s">
        <v>483</v>
      </c>
      <c r="Q125" s="109" t="s">
        <v>483</v>
      </c>
      <c r="R125" s="108">
        <v>1</v>
      </c>
      <c r="S125" s="111" t="s">
        <v>121</v>
      </c>
      <c r="T125" s="108">
        <v>1010203</v>
      </c>
      <c r="U125" s="108">
        <v>140</v>
      </c>
      <c r="V125" s="108">
        <v>1050</v>
      </c>
      <c r="W125" s="108">
        <v>8</v>
      </c>
      <c r="X125" s="113">
        <v>2021</v>
      </c>
      <c r="Y125" s="113">
        <v>54</v>
      </c>
      <c r="Z125" s="113">
        <v>0</v>
      </c>
      <c r="AA125" s="114" t="s">
        <v>469</v>
      </c>
      <c r="AB125" s="108">
        <v>167</v>
      </c>
      <c r="AC125" s="109" t="s">
        <v>470</v>
      </c>
      <c r="AD125" s="210" t="s">
        <v>484</v>
      </c>
      <c r="AE125" s="210" t="s">
        <v>470</v>
      </c>
      <c r="AF125" s="211">
        <f t="shared" si="13"/>
        <v>-24</v>
      </c>
      <c r="AG125" s="212">
        <f t="shared" si="14"/>
        <v>647.9000000000001</v>
      </c>
      <c r="AH125" s="213">
        <f t="shared" si="15"/>
        <v>-15549.600000000002</v>
      </c>
      <c r="AI125" s="214" t="s">
        <v>117</v>
      </c>
    </row>
    <row r="126" spans="1:35" ht="15">
      <c r="A126" s="108">
        <v>2021</v>
      </c>
      <c r="B126" s="108">
        <v>83</v>
      </c>
      <c r="C126" s="109" t="s">
        <v>469</v>
      </c>
      <c r="D126" s="208" t="s">
        <v>115</v>
      </c>
      <c r="E126" s="109" t="s">
        <v>469</v>
      </c>
      <c r="F126" s="111" t="s">
        <v>485</v>
      </c>
      <c r="G126" s="112">
        <v>249</v>
      </c>
      <c r="H126" s="112">
        <v>0</v>
      </c>
      <c r="I126" s="107" t="s">
        <v>117</v>
      </c>
      <c r="J126" s="112">
        <f t="shared" si="12"/>
        <v>249</v>
      </c>
      <c r="K126" s="209" t="s">
        <v>118</v>
      </c>
      <c r="L126" s="108">
        <v>0</v>
      </c>
      <c r="M126" s="108">
        <v>0</v>
      </c>
      <c r="N126" s="109"/>
      <c r="O126" s="111" t="s">
        <v>365</v>
      </c>
      <c r="P126" s="109" t="s">
        <v>118</v>
      </c>
      <c r="Q126" s="109" t="s">
        <v>118</v>
      </c>
      <c r="R126" s="108">
        <v>1</v>
      </c>
      <c r="S126" s="111" t="s">
        <v>121</v>
      </c>
      <c r="T126" s="108">
        <v>1010103</v>
      </c>
      <c r="U126" s="108">
        <v>30</v>
      </c>
      <c r="V126" s="108">
        <v>1001</v>
      </c>
      <c r="W126" s="108">
        <v>2</v>
      </c>
      <c r="X126" s="113">
        <v>2021</v>
      </c>
      <c r="Y126" s="113">
        <v>55</v>
      </c>
      <c r="Z126" s="113">
        <v>0</v>
      </c>
      <c r="AA126" s="114" t="s">
        <v>469</v>
      </c>
      <c r="AB126" s="108">
        <v>162</v>
      </c>
      <c r="AC126" s="109" t="s">
        <v>443</v>
      </c>
      <c r="AD126" s="210" t="s">
        <v>484</v>
      </c>
      <c r="AE126" s="210" t="s">
        <v>443</v>
      </c>
      <c r="AF126" s="211">
        <f t="shared" si="13"/>
        <v>-27</v>
      </c>
      <c r="AG126" s="212">
        <f t="shared" si="14"/>
        <v>249</v>
      </c>
      <c r="AH126" s="213">
        <f t="shared" si="15"/>
        <v>-6723</v>
      </c>
      <c r="AI126" s="214" t="s">
        <v>117</v>
      </c>
    </row>
    <row r="127" spans="1:35" ht="15">
      <c r="A127" s="108">
        <v>2021</v>
      </c>
      <c r="B127" s="108">
        <v>84</v>
      </c>
      <c r="C127" s="109" t="s">
        <v>391</v>
      </c>
      <c r="D127" s="208" t="s">
        <v>115</v>
      </c>
      <c r="E127" s="109" t="s">
        <v>391</v>
      </c>
      <c r="F127" s="111" t="s">
        <v>486</v>
      </c>
      <c r="G127" s="112">
        <v>781.95</v>
      </c>
      <c r="H127" s="112">
        <v>0</v>
      </c>
      <c r="I127" s="107" t="s">
        <v>117</v>
      </c>
      <c r="J127" s="112">
        <f t="shared" si="12"/>
        <v>781.95</v>
      </c>
      <c r="K127" s="209" t="s">
        <v>118</v>
      </c>
      <c r="L127" s="108">
        <v>0</v>
      </c>
      <c r="M127" s="108">
        <v>0</v>
      </c>
      <c r="N127" s="109"/>
      <c r="O127" s="111" t="s">
        <v>414</v>
      </c>
      <c r="P127" s="109" t="s">
        <v>235</v>
      </c>
      <c r="Q127" s="109" t="s">
        <v>118</v>
      </c>
      <c r="R127" s="108">
        <v>3</v>
      </c>
      <c r="S127" s="111" t="s">
        <v>139</v>
      </c>
      <c r="T127" s="108">
        <v>1090302</v>
      </c>
      <c r="U127" s="108">
        <v>3320</v>
      </c>
      <c r="V127" s="108">
        <v>2161</v>
      </c>
      <c r="W127" s="108">
        <v>99</v>
      </c>
      <c r="X127" s="113">
        <v>2020</v>
      </c>
      <c r="Y127" s="113">
        <v>287</v>
      </c>
      <c r="Z127" s="113">
        <v>0</v>
      </c>
      <c r="AA127" s="114" t="s">
        <v>391</v>
      </c>
      <c r="AB127" s="108">
        <v>163</v>
      </c>
      <c r="AC127" s="109" t="s">
        <v>443</v>
      </c>
      <c r="AD127" s="210" t="s">
        <v>487</v>
      </c>
      <c r="AE127" s="210" t="s">
        <v>443</v>
      </c>
      <c r="AF127" s="211">
        <f t="shared" si="13"/>
        <v>-29</v>
      </c>
      <c r="AG127" s="212">
        <f t="shared" si="14"/>
        <v>781.95</v>
      </c>
      <c r="AH127" s="213">
        <f t="shared" si="15"/>
        <v>-22676.550000000003</v>
      </c>
      <c r="AI127" s="214" t="s">
        <v>117</v>
      </c>
    </row>
    <row r="128" spans="1:35" ht="15">
      <c r="A128" s="108">
        <v>2021</v>
      </c>
      <c r="B128" s="108">
        <v>84</v>
      </c>
      <c r="C128" s="109" t="s">
        <v>391</v>
      </c>
      <c r="D128" s="208" t="s">
        <v>115</v>
      </c>
      <c r="E128" s="109" t="s">
        <v>391</v>
      </c>
      <c r="F128" s="111" t="s">
        <v>486</v>
      </c>
      <c r="G128" s="112">
        <v>200</v>
      </c>
      <c r="H128" s="112">
        <v>0</v>
      </c>
      <c r="I128" s="107" t="s">
        <v>117</v>
      </c>
      <c r="J128" s="112">
        <f t="shared" si="12"/>
        <v>200</v>
      </c>
      <c r="K128" s="209" t="s">
        <v>118</v>
      </c>
      <c r="L128" s="108">
        <v>0</v>
      </c>
      <c r="M128" s="108">
        <v>0</v>
      </c>
      <c r="N128" s="109"/>
      <c r="O128" s="111" t="s">
        <v>414</v>
      </c>
      <c r="P128" s="109" t="s">
        <v>235</v>
      </c>
      <c r="Q128" s="109" t="s">
        <v>118</v>
      </c>
      <c r="R128" s="108">
        <v>3</v>
      </c>
      <c r="S128" s="111" t="s">
        <v>139</v>
      </c>
      <c r="T128" s="108">
        <v>1090605</v>
      </c>
      <c r="U128" s="108">
        <v>3680</v>
      </c>
      <c r="V128" s="108">
        <v>1270</v>
      </c>
      <c r="W128" s="108">
        <v>99</v>
      </c>
      <c r="X128" s="113">
        <v>2020</v>
      </c>
      <c r="Y128" s="113">
        <v>288</v>
      </c>
      <c r="Z128" s="113">
        <v>0</v>
      </c>
      <c r="AA128" s="114" t="s">
        <v>391</v>
      </c>
      <c r="AB128" s="108">
        <v>164</v>
      </c>
      <c r="AC128" s="109" t="s">
        <v>443</v>
      </c>
      <c r="AD128" s="210" t="s">
        <v>487</v>
      </c>
      <c r="AE128" s="210" t="s">
        <v>443</v>
      </c>
      <c r="AF128" s="211">
        <f t="shared" si="13"/>
        <v>-29</v>
      </c>
      <c r="AG128" s="212">
        <f t="shared" si="14"/>
        <v>200</v>
      </c>
      <c r="AH128" s="213">
        <f t="shared" si="15"/>
        <v>-5800</v>
      </c>
      <c r="AI128" s="214" t="s">
        <v>117</v>
      </c>
    </row>
    <row r="129" spans="1:35" ht="15">
      <c r="A129" s="108">
        <v>2021</v>
      </c>
      <c r="B129" s="108">
        <v>85</v>
      </c>
      <c r="C129" s="109" t="s">
        <v>443</v>
      </c>
      <c r="D129" s="208" t="s">
        <v>115</v>
      </c>
      <c r="E129" s="109" t="s">
        <v>443</v>
      </c>
      <c r="F129" s="111" t="s">
        <v>488</v>
      </c>
      <c r="G129" s="112">
        <v>43</v>
      </c>
      <c r="H129" s="112">
        <v>0</v>
      </c>
      <c r="I129" s="107" t="s">
        <v>117</v>
      </c>
      <c r="J129" s="112">
        <f t="shared" si="12"/>
        <v>43</v>
      </c>
      <c r="K129" s="209" t="s">
        <v>118</v>
      </c>
      <c r="L129" s="108">
        <v>0</v>
      </c>
      <c r="M129" s="108">
        <v>0</v>
      </c>
      <c r="N129" s="109"/>
      <c r="O129" s="111" t="s">
        <v>489</v>
      </c>
      <c r="P129" s="109" t="s">
        <v>490</v>
      </c>
      <c r="Q129" s="109" t="s">
        <v>118</v>
      </c>
      <c r="R129" s="108">
        <v>1</v>
      </c>
      <c r="S129" s="111" t="s">
        <v>121</v>
      </c>
      <c r="T129" s="108">
        <v>4000005</v>
      </c>
      <c r="U129" s="108">
        <v>13570</v>
      </c>
      <c r="V129" s="108">
        <v>5005</v>
      </c>
      <c r="W129" s="108">
        <v>4</v>
      </c>
      <c r="X129" s="113">
        <v>2020</v>
      </c>
      <c r="Y129" s="113">
        <v>145</v>
      </c>
      <c r="Z129" s="113">
        <v>0</v>
      </c>
      <c r="AA129" s="114" t="s">
        <v>443</v>
      </c>
      <c r="AB129" s="108">
        <v>165</v>
      </c>
      <c r="AC129" s="109" t="s">
        <v>443</v>
      </c>
      <c r="AD129" s="210" t="s">
        <v>491</v>
      </c>
      <c r="AE129" s="210" t="s">
        <v>470</v>
      </c>
      <c r="AF129" s="211">
        <f t="shared" si="13"/>
        <v>-27</v>
      </c>
      <c r="AG129" s="212">
        <f t="shared" si="14"/>
        <v>43</v>
      </c>
      <c r="AH129" s="213">
        <f t="shared" si="15"/>
        <v>-1161</v>
      </c>
      <c r="AI129" s="214" t="s">
        <v>117</v>
      </c>
    </row>
    <row r="130" spans="1:35" ht="15">
      <c r="A130" s="108">
        <v>2021</v>
      </c>
      <c r="B130" s="108">
        <v>86</v>
      </c>
      <c r="C130" s="109" t="s">
        <v>443</v>
      </c>
      <c r="D130" s="208" t="s">
        <v>145</v>
      </c>
      <c r="E130" s="109" t="s">
        <v>443</v>
      </c>
      <c r="F130" s="111" t="s">
        <v>492</v>
      </c>
      <c r="G130" s="112">
        <v>28.42</v>
      </c>
      <c r="H130" s="112">
        <v>0</v>
      </c>
      <c r="I130" s="107" t="s">
        <v>128</v>
      </c>
      <c r="J130" s="112">
        <f t="shared" si="12"/>
        <v>28.42</v>
      </c>
      <c r="K130" s="209" t="s">
        <v>118</v>
      </c>
      <c r="L130" s="108">
        <v>0</v>
      </c>
      <c r="M130" s="108">
        <v>0</v>
      </c>
      <c r="N130" s="109"/>
      <c r="O130" s="111" t="s">
        <v>489</v>
      </c>
      <c r="P130" s="109" t="s">
        <v>490</v>
      </c>
      <c r="Q130" s="109" t="s">
        <v>118</v>
      </c>
      <c r="R130" s="108">
        <v>1</v>
      </c>
      <c r="S130" s="111" t="s">
        <v>121</v>
      </c>
      <c r="T130" s="108">
        <v>4000005</v>
      </c>
      <c r="U130" s="108">
        <v>13570</v>
      </c>
      <c r="V130" s="108">
        <v>5005</v>
      </c>
      <c r="W130" s="108">
        <v>4</v>
      </c>
      <c r="X130" s="113">
        <v>2020</v>
      </c>
      <c r="Y130" s="113">
        <v>145</v>
      </c>
      <c r="Z130" s="113">
        <v>0</v>
      </c>
      <c r="AA130" s="114" t="s">
        <v>443</v>
      </c>
      <c r="AB130" s="108">
        <v>166</v>
      </c>
      <c r="AC130" s="109" t="s">
        <v>443</v>
      </c>
      <c r="AD130" s="210" t="s">
        <v>491</v>
      </c>
      <c r="AE130" s="210" t="s">
        <v>470</v>
      </c>
      <c r="AF130" s="211">
        <f t="shared" si="13"/>
        <v>-27</v>
      </c>
      <c r="AG130" s="212">
        <f t="shared" si="14"/>
        <v>28.42</v>
      </c>
      <c r="AH130" s="213">
        <f t="shared" si="15"/>
        <v>-767.34</v>
      </c>
      <c r="AI130" s="214" t="s">
        <v>117</v>
      </c>
    </row>
    <row r="131" spans="1:35" ht="15">
      <c r="A131" s="108">
        <v>2021</v>
      </c>
      <c r="B131" s="108">
        <v>87</v>
      </c>
      <c r="C131" s="109" t="s">
        <v>443</v>
      </c>
      <c r="D131" s="208" t="s">
        <v>493</v>
      </c>
      <c r="E131" s="109" t="s">
        <v>469</v>
      </c>
      <c r="F131" s="111" t="s">
        <v>466</v>
      </c>
      <c r="G131" s="112">
        <v>96.59</v>
      </c>
      <c r="H131" s="112">
        <v>17.42</v>
      </c>
      <c r="I131" s="107" t="s">
        <v>128</v>
      </c>
      <c r="J131" s="112">
        <f t="shared" si="12"/>
        <v>79.17</v>
      </c>
      <c r="K131" s="209" t="s">
        <v>189</v>
      </c>
      <c r="L131" s="108">
        <v>2021</v>
      </c>
      <c r="M131" s="108">
        <v>530</v>
      </c>
      <c r="N131" s="109" t="s">
        <v>443</v>
      </c>
      <c r="O131" s="111" t="s">
        <v>467</v>
      </c>
      <c r="P131" s="109" t="s">
        <v>468</v>
      </c>
      <c r="Q131" s="109" t="s">
        <v>185</v>
      </c>
      <c r="R131" s="108">
        <v>1</v>
      </c>
      <c r="S131" s="111" t="s">
        <v>121</v>
      </c>
      <c r="T131" s="108">
        <v>1080203</v>
      </c>
      <c r="U131" s="108">
        <v>2890</v>
      </c>
      <c r="V131" s="108">
        <v>1938</v>
      </c>
      <c r="W131" s="108">
        <v>99</v>
      </c>
      <c r="X131" s="113">
        <v>2021</v>
      </c>
      <c r="Y131" s="113">
        <v>56</v>
      </c>
      <c r="Z131" s="113">
        <v>0</v>
      </c>
      <c r="AA131" s="114" t="s">
        <v>407</v>
      </c>
      <c r="AB131" s="108">
        <v>176</v>
      </c>
      <c r="AC131" s="109" t="s">
        <v>430</v>
      </c>
      <c r="AD131" s="210" t="s">
        <v>491</v>
      </c>
      <c r="AE131" s="210" t="s">
        <v>430</v>
      </c>
      <c r="AF131" s="211">
        <f t="shared" si="13"/>
        <v>-23</v>
      </c>
      <c r="AG131" s="212">
        <f t="shared" si="14"/>
        <v>79.17</v>
      </c>
      <c r="AH131" s="213">
        <f t="shared" si="15"/>
        <v>-1820.91</v>
      </c>
      <c r="AI131" s="214" t="s">
        <v>117</v>
      </c>
    </row>
    <row r="132" spans="1:35" ht="15">
      <c r="A132" s="108">
        <v>2021</v>
      </c>
      <c r="B132" s="108">
        <v>88</v>
      </c>
      <c r="C132" s="109" t="s">
        <v>443</v>
      </c>
      <c r="D132" s="208" t="s">
        <v>494</v>
      </c>
      <c r="E132" s="109" t="s">
        <v>469</v>
      </c>
      <c r="F132" s="111" t="s">
        <v>466</v>
      </c>
      <c r="G132" s="112">
        <v>427</v>
      </c>
      <c r="H132" s="112">
        <v>77</v>
      </c>
      <c r="I132" s="107" t="s">
        <v>128</v>
      </c>
      <c r="J132" s="112">
        <f t="shared" si="12"/>
        <v>350</v>
      </c>
      <c r="K132" s="209" t="s">
        <v>189</v>
      </c>
      <c r="L132" s="108">
        <v>2021</v>
      </c>
      <c r="M132" s="108">
        <v>531</v>
      </c>
      <c r="N132" s="109" t="s">
        <v>443</v>
      </c>
      <c r="O132" s="111" t="s">
        <v>467</v>
      </c>
      <c r="P132" s="109" t="s">
        <v>468</v>
      </c>
      <c r="Q132" s="109" t="s">
        <v>185</v>
      </c>
      <c r="R132" s="108">
        <v>1</v>
      </c>
      <c r="S132" s="111" t="s">
        <v>121</v>
      </c>
      <c r="T132" s="108">
        <v>1080203</v>
      </c>
      <c r="U132" s="108">
        <v>2890</v>
      </c>
      <c r="V132" s="108">
        <v>1938</v>
      </c>
      <c r="W132" s="108">
        <v>99</v>
      </c>
      <c r="X132" s="113">
        <v>2021</v>
      </c>
      <c r="Y132" s="113">
        <v>56</v>
      </c>
      <c r="Z132" s="113">
        <v>0</v>
      </c>
      <c r="AA132" s="114" t="s">
        <v>407</v>
      </c>
      <c r="AB132" s="108">
        <v>176</v>
      </c>
      <c r="AC132" s="109" t="s">
        <v>430</v>
      </c>
      <c r="AD132" s="210" t="s">
        <v>491</v>
      </c>
      <c r="AE132" s="210" t="s">
        <v>430</v>
      </c>
      <c r="AF132" s="211">
        <f t="shared" si="13"/>
        <v>-23</v>
      </c>
      <c r="AG132" s="212">
        <f t="shared" si="14"/>
        <v>350</v>
      </c>
      <c r="AH132" s="213">
        <f t="shared" si="15"/>
        <v>-8050</v>
      </c>
      <c r="AI132" s="214" t="s">
        <v>117</v>
      </c>
    </row>
    <row r="133" spans="1:35" ht="15">
      <c r="A133" s="108">
        <v>2021</v>
      </c>
      <c r="B133" s="108">
        <v>89</v>
      </c>
      <c r="C133" s="109" t="s">
        <v>443</v>
      </c>
      <c r="D133" s="208" t="s">
        <v>495</v>
      </c>
      <c r="E133" s="109" t="s">
        <v>469</v>
      </c>
      <c r="F133" s="111" t="s">
        <v>496</v>
      </c>
      <c r="G133" s="112">
        <v>1891</v>
      </c>
      <c r="H133" s="112">
        <v>341</v>
      </c>
      <c r="I133" s="107" t="s">
        <v>128</v>
      </c>
      <c r="J133" s="112">
        <f t="shared" si="12"/>
        <v>1550</v>
      </c>
      <c r="K133" s="209" t="s">
        <v>497</v>
      </c>
      <c r="L133" s="108">
        <v>2021</v>
      </c>
      <c r="M133" s="108">
        <v>514</v>
      </c>
      <c r="N133" s="109" t="s">
        <v>383</v>
      </c>
      <c r="O133" s="111" t="s">
        <v>498</v>
      </c>
      <c r="P133" s="109" t="s">
        <v>499</v>
      </c>
      <c r="Q133" s="109" t="s">
        <v>118</v>
      </c>
      <c r="R133" s="108">
        <v>1</v>
      </c>
      <c r="S133" s="111" t="s">
        <v>121</v>
      </c>
      <c r="T133" s="108">
        <v>1010203</v>
      </c>
      <c r="U133" s="108">
        <v>140</v>
      </c>
      <c r="V133" s="108">
        <v>1050</v>
      </c>
      <c r="W133" s="108">
        <v>9</v>
      </c>
      <c r="X133" s="113">
        <v>2021</v>
      </c>
      <c r="Y133" s="113">
        <v>232</v>
      </c>
      <c r="Z133" s="113">
        <v>0</v>
      </c>
      <c r="AA133" s="114" t="s">
        <v>407</v>
      </c>
      <c r="AB133" s="108">
        <v>175</v>
      </c>
      <c r="AC133" s="109" t="s">
        <v>430</v>
      </c>
      <c r="AD133" s="210" t="s">
        <v>500</v>
      </c>
      <c r="AE133" s="210" t="s">
        <v>430</v>
      </c>
      <c r="AF133" s="211">
        <f t="shared" si="13"/>
        <v>-21</v>
      </c>
      <c r="AG133" s="212">
        <f t="shared" si="14"/>
        <v>1550</v>
      </c>
      <c r="AH133" s="213">
        <f t="shared" si="15"/>
        <v>-32550</v>
      </c>
      <c r="AI133" s="214" t="s">
        <v>117</v>
      </c>
    </row>
    <row r="134" spans="1:35" ht="15">
      <c r="A134" s="108">
        <v>2021</v>
      </c>
      <c r="B134" s="108">
        <v>90</v>
      </c>
      <c r="C134" s="109" t="s">
        <v>443</v>
      </c>
      <c r="D134" s="208" t="s">
        <v>501</v>
      </c>
      <c r="E134" s="109" t="s">
        <v>469</v>
      </c>
      <c r="F134" s="111" t="s">
        <v>502</v>
      </c>
      <c r="G134" s="112">
        <v>89.8</v>
      </c>
      <c r="H134" s="112">
        <v>8.16</v>
      </c>
      <c r="I134" s="107" t="s">
        <v>128</v>
      </c>
      <c r="J134" s="112">
        <f t="shared" si="12"/>
        <v>81.64</v>
      </c>
      <c r="K134" s="209" t="s">
        <v>503</v>
      </c>
      <c r="L134" s="108">
        <v>2021</v>
      </c>
      <c r="M134" s="108">
        <v>497</v>
      </c>
      <c r="N134" s="109" t="s">
        <v>383</v>
      </c>
      <c r="O134" s="111" t="s">
        <v>222</v>
      </c>
      <c r="P134" s="109" t="s">
        <v>223</v>
      </c>
      <c r="Q134" s="109" t="s">
        <v>223</v>
      </c>
      <c r="R134" s="108">
        <v>1</v>
      </c>
      <c r="S134" s="111" t="s">
        <v>121</v>
      </c>
      <c r="T134" s="108">
        <v>1010203</v>
      </c>
      <c r="U134" s="108">
        <v>140</v>
      </c>
      <c r="V134" s="108">
        <v>1050</v>
      </c>
      <c r="W134" s="108">
        <v>10</v>
      </c>
      <c r="X134" s="113">
        <v>2021</v>
      </c>
      <c r="Y134" s="113">
        <v>34</v>
      </c>
      <c r="Z134" s="113">
        <v>0</v>
      </c>
      <c r="AA134" s="114" t="s">
        <v>407</v>
      </c>
      <c r="AB134" s="108">
        <v>173</v>
      </c>
      <c r="AC134" s="109" t="s">
        <v>430</v>
      </c>
      <c r="AD134" s="210" t="s">
        <v>500</v>
      </c>
      <c r="AE134" s="210" t="s">
        <v>430</v>
      </c>
      <c r="AF134" s="211">
        <f t="shared" si="13"/>
        <v>-21</v>
      </c>
      <c r="AG134" s="212">
        <f t="shared" si="14"/>
        <v>81.64</v>
      </c>
      <c r="AH134" s="213">
        <f t="shared" si="15"/>
        <v>-1714.44</v>
      </c>
      <c r="AI134" s="214" t="s">
        <v>117</v>
      </c>
    </row>
    <row r="135" spans="1:35" ht="15">
      <c r="A135" s="108">
        <v>2021</v>
      </c>
      <c r="B135" s="108">
        <v>91</v>
      </c>
      <c r="C135" s="109" t="s">
        <v>443</v>
      </c>
      <c r="D135" s="208" t="s">
        <v>504</v>
      </c>
      <c r="E135" s="109" t="s">
        <v>469</v>
      </c>
      <c r="F135" s="111" t="s">
        <v>502</v>
      </c>
      <c r="G135" s="112">
        <v>23.42</v>
      </c>
      <c r="H135" s="112">
        <v>2.13</v>
      </c>
      <c r="I135" s="107" t="s">
        <v>128</v>
      </c>
      <c r="J135" s="112">
        <f t="shared" si="12"/>
        <v>21.290000000000003</v>
      </c>
      <c r="K135" s="209" t="s">
        <v>503</v>
      </c>
      <c r="L135" s="108">
        <v>2021</v>
      </c>
      <c r="M135" s="108">
        <v>498</v>
      </c>
      <c r="N135" s="109" t="s">
        <v>383</v>
      </c>
      <c r="O135" s="111" t="s">
        <v>222</v>
      </c>
      <c r="P135" s="109" t="s">
        <v>223</v>
      </c>
      <c r="Q135" s="109" t="s">
        <v>223</v>
      </c>
      <c r="R135" s="108">
        <v>1</v>
      </c>
      <c r="S135" s="111" t="s">
        <v>121</v>
      </c>
      <c r="T135" s="108">
        <v>1010203</v>
      </c>
      <c r="U135" s="108">
        <v>140</v>
      </c>
      <c r="V135" s="108">
        <v>1050</v>
      </c>
      <c r="W135" s="108">
        <v>10</v>
      </c>
      <c r="X135" s="113">
        <v>2021</v>
      </c>
      <c r="Y135" s="113">
        <v>34</v>
      </c>
      <c r="Z135" s="113">
        <v>0</v>
      </c>
      <c r="AA135" s="114" t="s">
        <v>407</v>
      </c>
      <c r="AB135" s="108">
        <v>173</v>
      </c>
      <c r="AC135" s="109" t="s">
        <v>430</v>
      </c>
      <c r="AD135" s="210" t="s">
        <v>500</v>
      </c>
      <c r="AE135" s="210" t="s">
        <v>430</v>
      </c>
      <c r="AF135" s="211">
        <f t="shared" si="13"/>
        <v>-21</v>
      </c>
      <c r="AG135" s="212">
        <f t="shared" si="14"/>
        <v>21.290000000000003</v>
      </c>
      <c r="AH135" s="213">
        <f t="shared" si="15"/>
        <v>-447.09000000000003</v>
      </c>
      <c r="AI135" s="214" t="s">
        <v>117</v>
      </c>
    </row>
    <row r="136" spans="1:35" ht="15">
      <c r="A136" s="108">
        <v>2021</v>
      </c>
      <c r="B136" s="108">
        <v>92</v>
      </c>
      <c r="C136" s="109" t="s">
        <v>443</v>
      </c>
      <c r="D136" s="208" t="s">
        <v>505</v>
      </c>
      <c r="E136" s="109" t="s">
        <v>391</v>
      </c>
      <c r="F136" s="111" t="s">
        <v>506</v>
      </c>
      <c r="G136" s="112">
        <v>204.3</v>
      </c>
      <c r="H136" s="112">
        <v>0</v>
      </c>
      <c r="I136" s="107" t="s">
        <v>117</v>
      </c>
      <c r="J136" s="112">
        <f aca="true" t="shared" si="16" ref="J136:J167">IF(I136="SI",G136-H136,G136)</f>
        <v>204.3</v>
      </c>
      <c r="K136" s="209" t="s">
        <v>433</v>
      </c>
      <c r="L136" s="108">
        <v>2021</v>
      </c>
      <c r="M136" s="108">
        <v>532</v>
      </c>
      <c r="N136" s="109" t="s">
        <v>443</v>
      </c>
      <c r="O136" s="111" t="s">
        <v>427</v>
      </c>
      <c r="P136" s="109" t="s">
        <v>428</v>
      </c>
      <c r="Q136" s="109" t="s">
        <v>429</v>
      </c>
      <c r="R136" s="108">
        <v>1</v>
      </c>
      <c r="S136" s="111" t="s">
        <v>121</v>
      </c>
      <c r="T136" s="108">
        <v>1010203</v>
      </c>
      <c r="U136" s="108">
        <v>140</v>
      </c>
      <c r="V136" s="108">
        <v>1050</v>
      </c>
      <c r="W136" s="108">
        <v>5</v>
      </c>
      <c r="X136" s="113">
        <v>2020</v>
      </c>
      <c r="Y136" s="113">
        <v>197</v>
      </c>
      <c r="Z136" s="113">
        <v>0</v>
      </c>
      <c r="AA136" s="114" t="s">
        <v>407</v>
      </c>
      <c r="AB136" s="108">
        <v>174</v>
      </c>
      <c r="AC136" s="109" t="s">
        <v>430</v>
      </c>
      <c r="AD136" s="210" t="s">
        <v>491</v>
      </c>
      <c r="AE136" s="210" t="s">
        <v>430</v>
      </c>
      <c r="AF136" s="211">
        <f aca="true" t="shared" si="17" ref="AF136:AF167">AE136-AD136</f>
        <v>-23</v>
      </c>
      <c r="AG136" s="212">
        <f aca="true" t="shared" si="18" ref="AG136:AG151">IF(AI136="SI",0,J136)</f>
        <v>204.3</v>
      </c>
      <c r="AH136" s="213">
        <f aca="true" t="shared" si="19" ref="AH136:AH167">AG136*AF136</f>
        <v>-4698.900000000001</v>
      </c>
      <c r="AI136" s="214" t="s">
        <v>117</v>
      </c>
    </row>
    <row r="137" spans="1:35" ht="15">
      <c r="A137" s="108">
        <v>2021</v>
      </c>
      <c r="B137" s="108">
        <v>93</v>
      </c>
      <c r="C137" s="109" t="s">
        <v>443</v>
      </c>
      <c r="D137" s="208" t="s">
        <v>507</v>
      </c>
      <c r="E137" s="109" t="s">
        <v>455</v>
      </c>
      <c r="F137" s="111" t="s">
        <v>508</v>
      </c>
      <c r="G137" s="112">
        <v>356.5</v>
      </c>
      <c r="H137" s="112">
        <v>64.29</v>
      </c>
      <c r="I137" s="107" t="s">
        <v>128</v>
      </c>
      <c r="J137" s="112">
        <f t="shared" si="16"/>
        <v>292.21</v>
      </c>
      <c r="K137" s="209" t="s">
        <v>509</v>
      </c>
      <c r="L137" s="108">
        <v>2021</v>
      </c>
      <c r="M137" s="108">
        <v>513</v>
      </c>
      <c r="N137" s="109" t="s">
        <v>383</v>
      </c>
      <c r="O137" s="111" t="s">
        <v>510</v>
      </c>
      <c r="P137" s="109" t="s">
        <v>511</v>
      </c>
      <c r="Q137" s="109" t="s">
        <v>511</v>
      </c>
      <c r="R137" s="108">
        <v>2</v>
      </c>
      <c r="S137" s="111" t="s">
        <v>178</v>
      </c>
      <c r="T137" s="108">
        <v>1040503</v>
      </c>
      <c r="U137" s="108">
        <v>1900</v>
      </c>
      <c r="V137" s="108">
        <v>1190</v>
      </c>
      <c r="W137" s="108">
        <v>2</v>
      </c>
      <c r="X137" s="113">
        <v>2021</v>
      </c>
      <c r="Y137" s="113">
        <v>57</v>
      </c>
      <c r="Z137" s="113">
        <v>0</v>
      </c>
      <c r="AA137" s="114" t="s">
        <v>512</v>
      </c>
      <c r="AB137" s="108">
        <v>171</v>
      </c>
      <c r="AC137" s="109" t="s">
        <v>430</v>
      </c>
      <c r="AD137" s="210" t="s">
        <v>500</v>
      </c>
      <c r="AE137" s="210" t="s">
        <v>430</v>
      </c>
      <c r="AF137" s="211">
        <f t="shared" si="17"/>
        <v>-21</v>
      </c>
      <c r="AG137" s="212">
        <f t="shared" si="18"/>
        <v>292.21</v>
      </c>
      <c r="AH137" s="213">
        <f t="shared" si="19"/>
        <v>-6136.41</v>
      </c>
      <c r="AI137" s="214" t="s">
        <v>117</v>
      </c>
    </row>
    <row r="138" spans="1:35" ht="15">
      <c r="A138" s="108">
        <v>2021</v>
      </c>
      <c r="B138" s="108">
        <v>94</v>
      </c>
      <c r="C138" s="109" t="s">
        <v>443</v>
      </c>
      <c r="D138" s="208" t="s">
        <v>513</v>
      </c>
      <c r="E138" s="109" t="s">
        <v>469</v>
      </c>
      <c r="F138" s="111" t="s">
        <v>514</v>
      </c>
      <c r="G138" s="112">
        <v>463.6</v>
      </c>
      <c r="H138" s="112">
        <v>83.6</v>
      </c>
      <c r="I138" s="107" t="s">
        <v>128</v>
      </c>
      <c r="J138" s="112">
        <f t="shared" si="16"/>
        <v>380</v>
      </c>
      <c r="K138" s="209" t="s">
        <v>394</v>
      </c>
      <c r="L138" s="108">
        <v>2021</v>
      </c>
      <c r="M138" s="108">
        <v>499</v>
      </c>
      <c r="N138" s="109" t="s">
        <v>383</v>
      </c>
      <c r="O138" s="111" t="s">
        <v>215</v>
      </c>
      <c r="P138" s="109" t="s">
        <v>216</v>
      </c>
      <c r="Q138" s="109" t="s">
        <v>217</v>
      </c>
      <c r="R138" s="108">
        <v>3</v>
      </c>
      <c r="S138" s="111" t="s">
        <v>139</v>
      </c>
      <c r="T138" s="108">
        <v>1010203</v>
      </c>
      <c r="U138" s="108">
        <v>140</v>
      </c>
      <c r="V138" s="108">
        <v>1050</v>
      </c>
      <c r="W138" s="108">
        <v>11</v>
      </c>
      <c r="X138" s="113">
        <v>2021</v>
      </c>
      <c r="Y138" s="113">
        <v>272</v>
      </c>
      <c r="Z138" s="113">
        <v>0</v>
      </c>
      <c r="AA138" s="114" t="s">
        <v>515</v>
      </c>
      <c r="AB138" s="108">
        <v>217</v>
      </c>
      <c r="AC138" s="109" t="s">
        <v>516</v>
      </c>
      <c r="AD138" s="210" t="s">
        <v>500</v>
      </c>
      <c r="AE138" s="210" t="s">
        <v>516</v>
      </c>
      <c r="AF138" s="211">
        <f t="shared" si="17"/>
        <v>-11</v>
      </c>
      <c r="AG138" s="212">
        <f t="shared" si="18"/>
        <v>380</v>
      </c>
      <c r="AH138" s="213">
        <f t="shared" si="19"/>
        <v>-4180</v>
      </c>
      <c r="AI138" s="214" t="s">
        <v>117</v>
      </c>
    </row>
    <row r="139" spans="1:35" ht="15">
      <c r="A139" s="108">
        <v>2021</v>
      </c>
      <c r="B139" s="108">
        <v>95</v>
      </c>
      <c r="C139" s="109" t="s">
        <v>443</v>
      </c>
      <c r="D139" s="208" t="s">
        <v>517</v>
      </c>
      <c r="E139" s="109" t="s">
        <v>368</v>
      </c>
      <c r="F139" s="111" t="s">
        <v>518</v>
      </c>
      <c r="G139" s="112">
        <v>1464</v>
      </c>
      <c r="H139" s="112">
        <v>264</v>
      </c>
      <c r="I139" s="107" t="s">
        <v>128</v>
      </c>
      <c r="J139" s="112">
        <f t="shared" si="16"/>
        <v>1200</v>
      </c>
      <c r="K139" s="209" t="s">
        <v>519</v>
      </c>
      <c r="L139" s="108">
        <v>2021</v>
      </c>
      <c r="M139" s="108">
        <v>529</v>
      </c>
      <c r="N139" s="109" t="s">
        <v>443</v>
      </c>
      <c r="O139" s="111" t="s">
        <v>520</v>
      </c>
      <c r="P139" s="109" t="s">
        <v>521</v>
      </c>
      <c r="Q139" s="109" t="s">
        <v>118</v>
      </c>
      <c r="R139" s="108">
        <v>2</v>
      </c>
      <c r="S139" s="111" t="s">
        <v>178</v>
      </c>
      <c r="T139" s="108">
        <v>2110701</v>
      </c>
      <c r="U139" s="108">
        <v>10230</v>
      </c>
      <c r="V139" s="108">
        <v>3055</v>
      </c>
      <c r="W139" s="108">
        <v>99</v>
      </c>
      <c r="X139" s="113">
        <v>2020</v>
      </c>
      <c r="Y139" s="113">
        <v>199</v>
      </c>
      <c r="Z139" s="113">
        <v>0</v>
      </c>
      <c r="AA139" s="114" t="s">
        <v>512</v>
      </c>
      <c r="AB139" s="108">
        <v>172</v>
      </c>
      <c r="AC139" s="109" t="s">
        <v>430</v>
      </c>
      <c r="AD139" s="210" t="s">
        <v>491</v>
      </c>
      <c r="AE139" s="210" t="s">
        <v>430</v>
      </c>
      <c r="AF139" s="211">
        <f t="shared" si="17"/>
        <v>-23</v>
      </c>
      <c r="AG139" s="212">
        <f t="shared" si="18"/>
        <v>1200</v>
      </c>
      <c r="AH139" s="213">
        <f t="shared" si="19"/>
        <v>-27600</v>
      </c>
      <c r="AI139" s="214" t="s">
        <v>117</v>
      </c>
    </row>
    <row r="140" spans="1:35" ht="15">
      <c r="A140" s="108">
        <v>2021</v>
      </c>
      <c r="B140" s="108">
        <v>96</v>
      </c>
      <c r="C140" s="109" t="s">
        <v>423</v>
      </c>
      <c r="D140" s="208" t="s">
        <v>115</v>
      </c>
      <c r="E140" s="109" t="s">
        <v>423</v>
      </c>
      <c r="F140" s="111" t="s">
        <v>522</v>
      </c>
      <c r="G140" s="112">
        <v>4208.6</v>
      </c>
      <c r="H140" s="112">
        <v>0</v>
      </c>
      <c r="I140" s="107" t="s">
        <v>128</v>
      </c>
      <c r="J140" s="112">
        <f t="shared" si="16"/>
        <v>4208.6</v>
      </c>
      <c r="K140" s="209" t="s">
        <v>118</v>
      </c>
      <c r="L140" s="108">
        <v>0</v>
      </c>
      <c r="M140" s="108">
        <v>0</v>
      </c>
      <c r="N140" s="109"/>
      <c r="O140" s="111" t="s">
        <v>164</v>
      </c>
      <c r="P140" s="109" t="s">
        <v>165</v>
      </c>
      <c r="Q140" s="109" t="s">
        <v>165</v>
      </c>
      <c r="R140" s="108">
        <v>1</v>
      </c>
      <c r="S140" s="111" t="s">
        <v>121</v>
      </c>
      <c r="T140" s="108">
        <v>1090503</v>
      </c>
      <c r="U140" s="108">
        <v>3550</v>
      </c>
      <c r="V140" s="108">
        <v>1736</v>
      </c>
      <c r="W140" s="108">
        <v>99</v>
      </c>
      <c r="X140" s="113">
        <v>2021</v>
      </c>
      <c r="Y140" s="113">
        <v>43</v>
      </c>
      <c r="Z140" s="113">
        <v>0</v>
      </c>
      <c r="AA140" s="114" t="s">
        <v>423</v>
      </c>
      <c r="AB140" s="108">
        <v>170</v>
      </c>
      <c r="AC140" s="109" t="s">
        <v>470</v>
      </c>
      <c r="AD140" s="210" t="s">
        <v>523</v>
      </c>
      <c r="AE140" s="210" t="s">
        <v>470</v>
      </c>
      <c r="AF140" s="211">
        <f t="shared" si="17"/>
        <v>-29</v>
      </c>
      <c r="AG140" s="212">
        <f t="shared" si="18"/>
        <v>4208.6</v>
      </c>
      <c r="AH140" s="213">
        <f t="shared" si="19"/>
        <v>-122049.40000000001</v>
      </c>
      <c r="AI140" s="214" t="s">
        <v>117</v>
      </c>
    </row>
    <row r="141" spans="1:35" ht="15">
      <c r="A141" s="108">
        <v>2021</v>
      </c>
      <c r="B141" s="108">
        <v>97</v>
      </c>
      <c r="C141" s="109" t="s">
        <v>423</v>
      </c>
      <c r="D141" s="208" t="s">
        <v>115</v>
      </c>
      <c r="E141" s="109" t="s">
        <v>423</v>
      </c>
      <c r="F141" s="111" t="s">
        <v>524</v>
      </c>
      <c r="G141" s="112">
        <v>44.42</v>
      </c>
      <c r="H141" s="112">
        <v>0</v>
      </c>
      <c r="I141" s="107" t="s">
        <v>128</v>
      </c>
      <c r="J141" s="112">
        <f t="shared" si="16"/>
        <v>44.42</v>
      </c>
      <c r="K141" s="209" t="s">
        <v>118</v>
      </c>
      <c r="L141" s="108">
        <v>0</v>
      </c>
      <c r="M141" s="108">
        <v>0</v>
      </c>
      <c r="N141" s="109"/>
      <c r="O141" s="111" t="s">
        <v>525</v>
      </c>
      <c r="P141" s="109" t="s">
        <v>526</v>
      </c>
      <c r="Q141" s="109" t="s">
        <v>118</v>
      </c>
      <c r="R141" s="108">
        <v>1</v>
      </c>
      <c r="S141" s="111" t="s">
        <v>121</v>
      </c>
      <c r="T141" s="108">
        <v>1010201</v>
      </c>
      <c r="U141" s="108">
        <v>120</v>
      </c>
      <c r="V141" s="108">
        <v>1027</v>
      </c>
      <c r="W141" s="108">
        <v>99</v>
      </c>
      <c r="X141" s="113">
        <v>2020</v>
      </c>
      <c r="Y141" s="113">
        <v>123</v>
      </c>
      <c r="Z141" s="113">
        <v>0</v>
      </c>
      <c r="AA141" s="114" t="s">
        <v>423</v>
      </c>
      <c r="AB141" s="108">
        <v>169</v>
      </c>
      <c r="AC141" s="109" t="s">
        <v>470</v>
      </c>
      <c r="AD141" s="210" t="s">
        <v>523</v>
      </c>
      <c r="AE141" s="210" t="s">
        <v>470</v>
      </c>
      <c r="AF141" s="211">
        <f t="shared" si="17"/>
        <v>-29</v>
      </c>
      <c r="AG141" s="212">
        <f t="shared" si="18"/>
        <v>44.42</v>
      </c>
      <c r="AH141" s="213">
        <f t="shared" si="19"/>
        <v>-1288.18</v>
      </c>
      <c r="AI141" s="214" t="s">
        <v>117</v>
      </c>
    </row>
    <row r="142" spans="1:35" ht="15">
      <c r="A142" s="108">
        <v>2021</v>
      </c>
      <c r="B142" s="108">
        <v>98</v>
      </c>
      <c r="C142" s="109" t="s">
        <v>430</v>
      </c>
      <c r="D142" s="208" t="s">
        <v>527</v>
      </c>
      <c r="E142" s="109" t="s">
        <v>470</v>
      </c>
      <c r="F142" s="111" t="s">
        <v>528</v>
      </c>
      <c r="G142" s="112">
        <v>1141.92</v>
      </c>
      <c r="H142" s="112">
        <v>205.92</v>
      </c>
      <c r="I142" s="107" t="s">
        <v>117</v>
      </c>
      <c r="J142" s="112">
        <f t="shared" si="16"/>
        <v>1141.92</v>
      </c>
      <c r="K142" s="209" t="s">
        <v>529</v>
      </c>
      <c r="L142" s="108">
        <v>2021</v>
      </c>
      <c r="M142" s="108">
        <v>551</v>
      </c>
      <c r="N142" s="109" t="s">
        <v>512</v>
      </c>
      <c r="O142" s="111" t="s">
        <v>530</v>
      </c>
      <c r="P142" s="109" t="s">
        <v>531</v>
      </c>
      <c r="Q142" s="109" t="s">
        <v>532</v>
      </c>
      <c r="R142" s="108">
        <v>1</v>
      </c>
      <c r="S142" s="111" t="s">
        <v>121</v>
      </c>
      <c r="T142" s="108">
        <v>1010103</v>
      </c>
      <c r="U142" s="108">
        <v>30</v>
      </c>
      <c r="V142" s="108">
        <v>1001</v>
      </c>
      <c r="W142" s="108">
        <v>1</v>
      </c>
      <c r="X142" s="113">
        <v>2020</v>
      </c>
      <c r="Y142" s="113">
        <v>120</v>
      </c>
      <c r="Z142" s="113">
        <v>0</v>
      </c>
      <c r="AA142" s="114" t="s">
        <v>430</v>
      </c>
      <c r="AB142" s="108">
        <v>177</v>
      </c>
      <c r="AC142" s="109" t="s">
        <v>231</v>
      </c>
      <c r="AD142" s="210" t="s">
        <v>533</v>
      </c>
      <c r="AE142" s="210" t="s">
        <v>187</v>
      </c>
      <c r="AF142" s="211">
        <f t="shared" si="17"/>
        <v>-14</v>
      </c>
      <c r="AG142" s="212">
        <f t="shared" si="18"/>
        <v>1141.92</v>
      </c>
      <c r="AH142" s="213">
        <f t="shared" si="19"/>
        <v>-15986.880000000001</v>
      </c>
      <c r="AI142" s="214" t="s">
        <v>117</v>
      </c>
    </row>
    <row r="143" spans="1:35" ht="15">
      <c r="A143" s="108">
        <v>2021</v>
      </c>
      <c r="B143" s="108">
        <v>99</v>
      </c>
      <c r="C143" s="109" t="s">
        <v>515</v>
      </c>
      <c r="D143" s="208" t="s">
        <v>145</v>
      </c>
      <c r="E143" s="109" t="s">
        <v>515</v>
      </c>
      <c r="F143" s="111" t="s">
        <v>534</v>
      </c>
      <c r="G143" s="112">
        <v>4208.6</v>
      </c>
      <c r="H143" s="112">
        <v>0</v>
      </c>
      <c r="I143" s="107" t="s">
        <v>117</v>
      </c>
      <c r="J143" s="112">
        <f t="shared" si="16"/>
        <v>4208.6</v>
      </c>
      <c r="K143" s="209" t="s">
        <v>118</v>
      </c>
      <c r="L143" s="108">
        <v>0</v>
      </c>
      <c r="M143" s="108">
        <v>0</v>
      </c>
      <c r="N143" s="109"/>
      <c r="O143" s="111" t="s">
        <v>164</v>
      </c>
      <c r="P143" s="109" t="s">
        <v>165</v>
      </c>
      <c r="Q143" s="109" t="s">
        <v>165</v>
      </c>
      <c r="R143" s="108">
        <v>1</v>
      </c>
      <c r="S143" s="111" t="s">
        <v>121</v>
      </c>
      <c r="T143" s="108">
        <v>1090503</v>
      </c>
      <c r="U143" s="108">
        <v>3550</v>
      </c>
      <c r="V143" s="108">
        <v>1736</v>
      </c>
      <c r="W143" s="108">
        <v>99</v>
      </c>
      <c r="X143" s="113">
        <v>2021</v>
      </c>
      <c r="Y143" s="113">
        <v>43</v>
      </c>
      <c r="Z143" s="113">
        <v>0</v>
      </c>
      <c r="AA143" s="114" t="s">
        <v>515</v>
      </c>
      <c r="AB143" s="108">
        <v>216</v>
      </c>
      <c r="AC143" s="109" t="s">
        <v>516</v>
      </c>
      <c r="AD143" s="210" t="s">
        <v>535</v>
      </c>
      <c r="AE143" s="210" t="s">
        <v>516</v>
      </c>
      <c r="AF143" s="211">
        <f t="shared" si="17"/>
        <v>-29</v>
      </c>
      <c r="AG143" s="212">
        <f t="shared" si="18"/>
        <v>4208.6</v>
      </c>
      <c r="AH143" s="213">
        <f t="shared" si="19"/>
        <v>-122049.40000000001</v>
      </c>
      <c r="AI143" s="214" t="s">
        <v>117</v>
      </c>
    </row>
    <row r="144" spans="1:35" ht="15">
      <c r="A144" s="108">
        <v>2021</v>
      </c>
      <c r="B144" s="108">
        <v>100</v>
      </c>
      <c r="C144" s="109" t="s">
        <v>515</v>
      </c>
      <c r="D144" s="208" t="s">
        <v>536</v>
      </c>
      <c r="E144" s="109" t="s">
        <v>537</v>
      </c>
      <c r="F144" s="111" t="s">
        <v>538</v>
      </c>
      <c r="G144" s="112">
        <v>1830</v>
      </c>
      <c r="H144" s="112">
        <v>330</v>
      </c>
      <c r="I144" s="107" t="s">
        <v>128</v>
      </c>
      <c r="J144" s="112">
        <f t="shared" si="16"/>
        <v>1500</v>
      </c>
      <c r="K144" s="209" t="s">
        <v>539</v>
      </c>
      <c r="L144" s="108">
        <v>2021</v>
      </c>
      <c r="M144" s="108">
        <v>635</v>
      </c>
      <c r="N144" s="109" t="s">
        <v>231</v>
      </c>
      <c r="O144" s="111" t="s">
        <v>498</v>
      </c>
      <c r="P144" s="109" t="s">
        <v>499</v>
      </c>
      <c r="Q144" s="109" t="s">
        <v>118</v>
      </c>
      <c r="R144" s="108">
        <v>1</v>
      </c>
      <c r="S144" s="111" t="s">
        <v>121</v>
      </c>
      <c r="T144" s="108">
        <v>2010205</v>
      </c>
      <c r="U144" s="108">
        <v>5870</v>
      </c>
      <c r="V144" s="108">
        <v>3015</v>
      </c>
      <c r="W144" s="108">
        <v>99</v>
      </c>
      <c r="X144" s="113">
        <v>2020</v>
      </c>
      <c r="Y144" s="113">
        <v>78</v>
      </c>
      <c r="Z144" s="113">
        <v>0</v>
      </c>
      <c r="AA144" s="114" t="s">
        <v>516</v>
      </c>
      <c r="AB144" s="108">
        <v>219</v>
      </c>
      <c r="AC144" s="109" t="s">
        <v>516</v>
      </c>
      <c r="AD144" s="210" t="s">
        <v>540</v>
      </c>
      <c r="AE144" s="210" t="s">
        <v>516</v>
      </c>
      <c r="AF144" s="211">
        <f t="shared" si="17"/>
        <v>-25</v>
      </c>
      <c r="AG144" s="212">
        <f t="shared" si="18"/>
        <v>1500</v>
      </c>
      <c r="AH144" s="213">
        <f t="shared" si="19"/>
        <v>-37500</v>
      </c>
      <c r="AI144" s="214" t="s">
        <v>117</v>
      </c>
    </row>
    <row r="145" spans="1:35" ht="15">
      <c r="A145" s="108">
        <v>2021</v>
      </c>
      <c r="B145" s="108">
        <v>101</v>
      </c>
      <c r="C145" s="109" t="s">
        <v>515</v>
      </c>
      <c r="D145" s="208" t="s">
        <v>541</v>
      </c>
      <c r="E145" s="109" t="s">
        <v>537</v>
      </c>
      <c r="F145" s="111" t="s">
        <v>542</v>
      </c>
      <c r="G145" s="112">
        <v>292.8</v>
      </c>
      <c r="H145" s="112">
        <v>52.8</v>
      </c>
      <c r="I145" s="107" t="s">
        <v>128</v>
      </c>
      <c r="J145" s="112">
        <f t="shared" si="16"/>
        <v>240</v>
      </c>
      <c r="K145" s="209" t="s">
        <v>543</v>
      </c>
      <c r="L145" s="108">
        <v>2021</v>
      </c>
      <c r="M145" s="108">
        <v>651</v>
      </c>
      <c r="N145" s="109" t="s">
        <v>544</v>
      </c>
      <c r="O145" s="111" t="s">
        <v>498</v>
      </c>
      <c r="P145" s="109" t="s">
        <v>499</v>
      </c>
      <c r="Q145" s="109" t="s">
        <v>118</v>
      </c>
      <c r="R145" s="108">
        <v>1</v>
      </c>
      <c r="S145" s="111" t="s">
        <v>121</v>
      </c>
      <c r="T145" s="108">
        <v>1010202</v>
      </c>
      <c r="U145" s="108">
        <v>130</v>
      </c>
      <c r="V145" s="108">
        <v>1051</v>
      </c>
      <c r="W145" s="108">
        <v>99</v>
      </c>
      <c r="X145" s="113">
        <v>2020</v>
      </c>
      <c r="Y145" s="113">
        <v>218</v>
      </c>
      <c r="Z145" s="113">
        <v>0</v>
      </c>
      <c r="AA145" s="114" t="s">
        <v>516</v>
      </c>
      <c r="AB145" s="108">
        <v>218</v>
      </c>
      <c r="AC145" s="109" t="s">
        <v>516</v>
      </c>
      <c r="AD145" s="210" t="s">
        <v>545</v>
      </c>
      <c r="AE145" s="210" t="s">
        <v>516</v>
      </c>
      <c r="AF145" s="211">
        <f t="shared" si="17"/>
        <v>-26</v>
      </c>
      <c r="AG145" s="212">
        <f t="shared" si="18"/>
        <v>240</v>
      </c>
      <c r="AH145" s="213">
        <f t="shared" si="19"/>
        <v>-6240</v>
      </c>
      <c r="AI145" s="214" t="s">
        <v>117</v>
      </c>
    </row>
    <row r="146" spans="1:35" ht="15">
      <c r="A146" s="108">
        <v>2021</v>
      </c>
      <c r="B146" s="108">
        <v>102</v>
      </c>
      <c r="C146" s="109" t="s">
        <v>516</v>
      </c>
      <c r="D146" s="208" t="s">
        <v>546</v>
      </c>
      <c r="E146" s="109" t="s">
        <v>396</v>
      </c>
      <c r="F146" s="111" t="s">
        <v>299</v>
      </c>
      <c r="G146" s="112">
        <v>2805</v>
      </c>
      <c r="H146" s="112">
        <v>255</v>
      </c>
      <c r="I146" s="107" t="s">
        <v>128</v>
      </c>
      <c r="J146" s="112">
        <f t="shared" si="16"/>
        <v>2550</v>
      </c>
      <c r="K146" s="209" t="s">
        <v>300</v>
      </c>
      <c r="L146" s="108">
        <v>2021</v>
      </c>
      <c r="M146" s="108">
        <v>633</v>
      </c>
      <c r="N146" s="109" t="s">
        <v>231</v>
      </c>
      <c r="O146" s="111" t="s">
        <v>301</v>
      </c>
      <c r="P146" s="109" t="s">
        <v>302</v>
      </c>
      <c r="Q146" s="109" t="s">
        <v>303</v>
      </c>
      <c r="R146" s="108">
        <v>1</v>
      </c>
      <c r="S146" s="111" t="s">
        <v>121</v>
      </c>
      <c r="T146" s="108">
        <v>1040503</v>
      </c>
      <c r="U146" s="108">
        <v>1900</v>
      </c>
      <c r="V146" s="108">
        <v>1190</v>
      </c>
      <c r="W146" s="108">
        <v>99</v>
      </c>
      <c r="X146" s="113">
        <v>2021</v>
      </c>
      <c r="Y146" s="113">
        <v>146</v>
      </c>
      <c r="Z146" s="113">
        <v>0</v>
      </c>
      <c r="AA146" s="114" t="s">
        <v>516</v>
      </c>
      <c r="AB146" s="108">
        <v>223</v>
      </c>
      <c r="AC146" s="109" t="s">
        <v>187</v>
      </c>
      <c r="AD146" s="210" t="s">
        <v>540</v>
      </c>
      <c r="AE146" s="210" t="s">
        <v>187</v>
      </c>
      <c r="AF146" s="211">
        <f t="shared" si="17"/>
        <v>-22</v>
      </c>
      <c r="AG146" s="212">
        <f t="shared" si="18"/>
        <v>2550</v>
      </c>
      <c r="AH146" s="213">
        <f t="shared" si="19"/>
        <v>-56100</v>
      </c>
      <c r="AI146" s="214" t="s">
        <v>117</v>
      </c>
    </row>
    <row r="147" spans="1:35" ht="15">
      <c r="A147" s="108">
        <v>2021</v>
      </c>
      <c r="B147" s="108">
        <v>103</v>
      </c>
      <c r="C147" s="109" t="s">
        <v>516</v>
      </c>
      <c r="D147" s="208" t="s">
        <v>547</v>
      </c>
      <c r="E147" s="109" t="s">
        <v>548</v>
      </c>
      <c r="F147" s="111" t="s">
        <v>346</v>
      </c>
      <c r="G147" s="112">
        <v>509.13</v>
      </c>
      <c r="H147" s="112">
        <v>91.81</v>
      </c>
      <c r="I147" s="107" t="s">
        <v>128</v>
      </c>
      <c r="J147" s="112">
        <f t="shared" si="16"/>
        <v>417.32</v>
      </c>
      <c r="K147" s="209" t="s">
        <v>336</v>
      </c>
      <c r="L147" s="108">
        <v>2021</v>
      </c>
      <c r="M147" s="108">
        <v>639</v>
      </c>
      <c r="N147" s="109" t="s">
        <v>231</v>
      </c>
      <c r="O147" s="111" t="s">
        <v>330</v>
      </c>
      <c r="P147" s="109" t="s">
        <v>331</v>
      </c>
      <c r="Q147" s="109" t="s">
        <v>331</v>
      </c>
      <c r="R147" s="108">
        <v>1</v>
      </c>
      <c r="S147" s="111" t="s">
        <v>121</v>
      </c>
      <c r="T147" s="108">
        <v>1080203</v>
      </c>
      <c r="U147" s="108">
        <v>2890</v>
      </c>
      <c r="V147" s="108">
        <v>1938</v>
      </c>
      <c r="W147" s="108">
        <v>99</v>
      </c>
      <c r="X147" s="113">
        <v>2021</v>
      </c>
      <c r="Y147" s="113">
        <v>187</v>
      </c>
      <c r="Z147" s="113">
        <v>0</v>
      </c>
      <c r="AA147" s="114" t="s">
        <v>516</v>
      </c>
      <c r="AB147" s="108">
        <v>221</v>
      </c>
      <c r="AC147" s="109" t="s">
        <v>187</v>
      </c>
      <c r="AD147" s="210" t="s">
        <v>540</v>
      </c>
      <c r="AE147" s="210" t="s">
        <v>187</v>
      </c>
      <c r="AF147" s="211">
        <f t="shared" si="17"/>
        <v>-22</v>
      </c>
      <c r="AG147" s="212">
        <f t="shared" si="18"/>
        <v>417.32</v>
      </c>
      <c r="AH147" s="213">
        <f t="shared" si="19"/>
        <v>-9181.039999999999</v>
      </c>
      <c r="AI147" s="214" t="s">
        <v>117</v>
      </c>
    </row>
    <row r="148" spans="1:35" ht="15">
      <c r="A148" s="108">
        <v>2021</v>
      </c>
      <c r="B148" s="108">
        <v>104</v>
      </c>
      <c r="C148" s="109" t="s">
        <v>516</v>
      </c>
      <c r="D148" s="208" t="s">
        <v>549</v>
      </c>
      <c r="E148" s="109" t="s">
        <v>548</v>
      </c>
      <c r="F148" s="111" t="s">
        <v>344</v>
      </c>
      <c r="G148" s="112">
        <v>320.41</v>
      </c>
      <c r="H148" s="112">
        <v>57.78</v>
      </c>
      <c r="I148" s="107" t="s">
        <v>128</v>
      </c>
      <c r="J148" s="112">
        <f t="shared" si="16"/>
        <v>262.63</v>
      </c>
      <c r="K148" s="209" t="s">
        <v>336</v>
      </c>
      <c r="L148" s="108">
        <v>2021</v>
      </c>
      <c r="M148" s="108">
        <v>636</v>
      </c>
      <c r="N148" s="109" t="s">
        <v>231</v>
      </c>
      <c r="O148" s="111" t="s">
        <v>330</v>
      </c>
      <c r="P148" s="109" t="s">
        <v>331</v>
      </c>
      <c r="Q148" s="109" t="s">
        <v>331</v>
      </c>
      <c r="R148" s="108">
        <v>1</v>
      </c>
      <c r="S148" s="111" t="s">
        <v>121</v>
      </c>
      <c r="T148" s="108">
        <v>1010203</v>
      </c>
      <c r="U148" s="108">
        <v>140</v>
      </c>
      <c r="V148" s="108">
        <v>1050</v>
      </c>
      <c r="W148" s="108">
        <v>2</v>
      </c>
      <c r="X148" s="113">
        <v>2021</v>
      </c>
      <c r="Y148" s="113">
        <v>188</v>
      </c>
      <c r="Z148" s="113">
        <v>0</v>
      </c>
      <c r="AA148" s="114" t="s">
        <v>516</v>
      </c>
      <c r="AB148" s="108">
        <v>220</v>
      </c>
      <c r="AC148" s="109" t="s">
        <v>187</v>
      </c>
      <c r="AD148" s="210" t="s">
        <v>540</v>
      </c>
      <c r="AE148" s="210" t="s">
        <v>187</v>
      </c>
      <c r="AF148" s="211">
        <f t="shared" si="17"/>
        <v>-22</v>
      </c>
      <c r="AG148" s="212">
        <f t="shared" si="18"/>
        <v>262.63</v>
      </c>
      <c r="AH148" s="213">
        <f t="shared" si="19"/>
        <v>-5777.86</v>
      </c>
      <c r="AI148" s="214" t="s">
        <v>117</v>
      </c>
    </row>
    <row r="149" spans="1:35" ht="15">
      <c r="A149" s="108">
        <v>2021</v>
      </c>
      <c r="B149" s="108">
        <v>105</v>
      </c>
      <c r="C149" s="109" t="s">
        <v>516</v>
      </c>
      <c r="D149" s="208" t="s">
        <v>550</v>
      </c>
      <c r="E149" s="109" t="s">
        <v>548</v>
      </c>
      <c r="F149" s="111" t="s">
        <v>342</v>
      </c>
      <c r="G149" s="112">
        <v>1308.4</v>
      </c>
      <c r="H149" s="112">
        <v>235.94</v>
      </c>
      <c r="I149" s="107" t="s">
        <v>128</v>
      </c>
      <c r="J149" s="112">
        <f t="shared" si="16"/>
        <v>1072.46</v>
      </c>
      <c r="K149" s="209" t="s">
        <v>336</v>
      </c>
      <c r="L149" s="108">
        <v>2021</v>
      </c>
      <c r="M149" s="108">
        <v>638</v>
      </c>
      <c r="N149" s="109" t="s">
        <v>231</v>
      </c>
      <c r="O149" s="111" t="s">
        <v>330</v>
      </c>
      <c r="P149" s="109" t="s">
        <v>331</v>
      </c>
      <c r="Q149" s="109" t="s">
        <v>331</v>
      </c>
      <c r="R149" s="108">
        <v>1</v>
      </c>
      <c r="S149" s="111" t="s">
        <v>121</v>
      </c>
      <c r="T149" s="108">
        <v>1080203</v>
      </c>
      <c r="U149" s="108">
        <v>2890</v>
      </c>
      <c r="V149" s="108">
        <v>1938</v>
      </c>
      <c r="W149" s="108">
        <v>99</v>
      </c>
      <c r="X149" s="113">
        <v>2021</v>
      </c>
      <c r="Y149" s="113">
        <v>187</v>
      </c>
      <c r="Z149" s="113">
        <v>0</v>
      </c>
      <c r="AA149" s="114" t="s">
        <v>516</v>
      </c>
      <c r="AB149" s="108">
        <v>221</v>
      </c>
      <c r="AC149" s="109" t="s">
        <v>187</v>
      </c>
      <c r="AD149" s="210" t="s">
        <v>540</v>
      </c>
      <c r="AE149" s="210" t="s">
        <v>187</v>
      </c>
      <c r="AF149" s="211">
        <f t="shared" si="17"/>
        <v>-22</v>
      </c>
      <c r="AG149" s="212">
        <f t="shared" si="18"/>
        <v>1072.46</v>
      </c>
      <c r="AH149" s="213">
        <f t="shared" si="19"/>
        <v>-23594.120000000003</v>
      </c>
      <c r="AI149" s="214" t="s">
        <v>117</v>
      </c>
    </row>
    <row r="150" spans="1:35" ht="15">
      <c r="A150" s="108">
        <v>2021</v>
      </c>
      <c r="B150" s="108">
        <v>106</v>
      </c>
      <c r="C150" s="109" t="s">
        <v>516</v>
      </c>
      <c r="D150" s="208" t="s">
        <v>551</v>
      </c>
      <c r="E150" s="109" t="s">
        <v>548</v>
      </c>
      <c r="F150" s="111" t="s">
        <v>340</v>
      </c>
      <c r="G150" s="112">
        <v>107.96</v>
      </c>
      <c r="H150" s="112">
        <v>19.47</v>
      </c>
      <c r="I150" s="107" t="s">
        <v>128</v>
      </c>
      <c r="J150" s="112">
        <f t="shared" si="16"/>
        <v>88.49</v>
      </c>
      <c r="K150" s="209" t="s">
        <v>336</v>
      </c>
      <c r="L150" s="108">
        <v>2021</v>
      </c>
      <c r="M150" s="108">
        <v>637</v>
      </c>
      <c r="N150" s="109" t="s">
        <v>231</v>
      </c>
      <c r="O150" s="111" t="s">
        <v>330</v>
      </c>
      <c r="P150" s="109" t="s">
        <v>331</v>
      </c>
      <c r="Q150" s="109" t="s">
        <v>331</v>
      </c>
      <c r="R150" s="108">
        <v>1</v>
      </c>
      <c r="S150" s="111" t="s">
        <v>121</v>
      </c>
      <c r="T150" s="108">
        <v>1010203</v>
      </c>
      <c r="U150" s="108">
        <v>140</v>
      </c>
      <c r="V150" s="108">
        <v>1050</v>
      </c>
      <c r="W150" s="108">
        <v>2</v>
      </c>
      <c r="X150" s="113">
        <v>2021</v>
      </c>
      <c r="Y150" s="113">
        <v>188</v>
      </c>
      <c r="Z150" s="113">
        <v>0</v>
      </c>
      <c r="AA150" s="114" t="s">
        <v>516</v>
      </c>
      <c r="AB150" s="108">
        <v>220</v>
      </c>
      <c r="AC150" s="109" t="s">
        <v>187</v>
      </c>
      <c r="AD150" s="210" t="s">
        <v>540</v>
      </c>
      <c r="AE150" s="210" t="s">
        <v>187</v>
      </c>
      <c r="AF150" s="211">
        <f t="shared" si="17"/>
        <v>-22</v>
      </c>
      <c r="AG150" s="212">
        <f t="shared" si="18"/>
        <v>88.49</v>
      </c>
      <c r="AH150" s="213">
        <f t="shared" si="19"/>
        <v>-1946.78</v>
      </c>
      <c r="AI150" s="214" t="s">
        <v>117</v>
      </c>
    </row>
    <row r="151" spans="1:35" ht="15">
      <c r="A151" s="108">
        <v>2021</v>
      </c>
      <c r="B151" s="108">
        <v>107</v>
      </c>
      <c r="C151" s="109" t="s">
        <v>552</v>
      </c>
      <c r="D151" s="208" t="s">
        <v>553</v>
      </c>
      <c r="E151" s="109" t="s">
        <v>516</v>
      </c>
      <c r="F151" s="111" t="s">
        <v>554</v>
      </c>
      <c r="G151" s="112">
        <v>1054.08</v>
      </c>
      <c r="H151" s="112">
        <v>190.08</v>
      </c>
      <c r="I151" s="107" t="s">
        <v>128</v>
      </c>
      <c r="J151" s="112">
        <f t="shared" si="16"/>
        <v>863.9999999999999</v>
      </c>
      <c r="K151" s="209" t="s">
        <v>555</v>
      </c>
      <c r="L151" s="108">
        <v>2021</v>
      </c>
      <c r="M151" s="108">
        <v>683</v>
      </c>
      <c r="N151" s="109" t="s">
        <v>552</v>
      </c>
      <c r="O151" s="111" t="s">
        <v>556</v>
      </c>
      <c r="P151" s="109" t="s">
        <v>557</v>
      </c>
      <c r="Q151" s="109" t="s">
        <v>557</v>
      </c>
      <c r="R151" s="108">
        <v>2</v>
      </c>
      <c r="S151" s="111" t="s">
        <v>178</v>
      </c>
      <c r="T151" s="108">
        <v>1010203</v>
      </c>
      <c r="U151" s="108">
        <v>140</v>
      </c>
      <c r="V151" s="108">
        <v>1050</v>
      </c>
      <c r="W151" s="108">
        <v>4</v>
      </c>
      <c r="X151" s="113">
        <v>2021</v>
      </c>
      <c r="Y151" s="113">
        <v>65</v>
      </c>
      <c r="Z151" s="113">
        <v>0</v>
      </c>
      <c r="AA151" s="114" t="s">
        <v>186</v>
      </c>
      <c r="AB151" s="108">
        <v>222</v>
      </c>
      <c r="AC151" s="109" t="s">
        <v>187</v>
      </c>
      <c r="AD151" s="210" t="s">
        <v>558</v>
      </c>
      <c r="AE151" s="210" t="s">
        <v>187</v>
      </c>
      <c r="AF151" s="211">
        <f t="shared" si="17"/>
        <v>-28</v>
      </c>
      <c r="AG151" s="212">
        <f t="shared" si="18"/>
        <v>863.9999999999999</v>
      </c>
      <c r="AH151" s="213">
        <f t="shared" si="19"/>
        <v>-24191.999999999996</v>
      </c>
      <c r="AI151" s="214" t="s">
        <v>117</v>
      </c>
    </row>
    <row r="152" spans="1:35" ht="15">
      <c r="A152" s="108"/>
      <c r="B152" s="108"/>
      <c r="C152" s="109"/>
      <c r="D152" s="208"/>
      <c r="E152" s="109"/>
      <c r="F152" s="111"/>
      <c r="G152" s="112"/>
      <c r="H152" s="112"/>
      <c r="I152" s="107"/>
      <c r="J152" s="112"/>
      <c r="K152" s="209"/>
      <c r="L152" s="108"/>
      <c r="M152" s="108"/>
      <c r="N152" s="109"/>
      <c r="O152" s="111"/>
      <c r="P152" s="109"/>
      <c r="Q152" s="109"/>
      <c r="R152" s="108"/>
      <c r="S152" s="111"/>
      <c r="T152" s="108"/>
      <c r="U152" s="108"/>
      <c r="V152" s="108"/>
      <c r="W152" s="108"/>
      <c r="X152" s="113"/>
      <c r="Y152" s="113"/>
      <c r="Z152" s="113"/>
      <c r="AA152" s="114"/>
      <c r="AB152" s="108"/>
      <c r="AC152" s="109"/>
      <c r="AD152" s="215"/>
      <c r="AE152" s="215"/>
      <c r="AF152" s="216"/>
      <c r="AG152" s="217"/>
      <c r="AH152" s="217"/>
      <c r="AI152" s="218"/>
    </row>
    <row r="153" spans="1:35" ht="15">
      <c r="A153" s="108"/>
      <c r="B153" s="108"/>
      <c r="C153" s="109"/>
      <c r="D153" s="208"/>
      <c r="E153" s="109"/>
      <c r="F153" s="111"/>
      <c r="G153" s="112"/>
      <c r="H153" s="112"/>
      <c r="I153" s="107"/>
      <c r="J153" s="112"/>
      <c r="K153" s="209"/>
      <c r="L153" s="108"/>
      <c r="M153" s="108"/>
      <c r="N153" s="109"/>
      <c r="O153" s="111"/>
      <c r="P153" s="109"/>
      <c r="Q153" s="109"/>
      <c r="R153" s="108"/>
      <c r="S153" s="111"/>
      <c r="T153" s="108"/>
      <c r="U153" s="108"/>
      <c r="V153" s="108"/>
      <c r="W153" s="108"/>
      <c r="X153" s="113"/>
      <c r="Y153" s="113"/>
      <c r="Z153" s="113"/>
      <c r="AA153" s="114"/>
      <c r="AB153" s="108"/>
      <c r="AC153" s="109"/>
      <c r="AD153" s="215"/>
      <c r="AE153" s="215"/>
      <c r="AF153" s="219" t="s">
        <v>559</v>
      </c>
      <c r="AG153" s="220">
        <f>SUM(AG8:AG151)</f>
        <v>164065.60000000006</v>
      </c>
      <c r="AH153" s="220">
        <f>SUM(AH8:AH151)</f>
        <v>-1228590.3000000005</v>
      </c>
      <c r="AI153" s="218"/>
    </row>
    <row r="154" spans="1:35" ht="15">
      <c r="A154" s="108"/>
      <c r="B154" s="108"/>
      <c r="C154" s="109"/>
      <c r="D154" s="208"/>
      <c r="E154" s="109"/>
      <c r="F154" s="111"/>
      <c r="G154" s="112"/>
      <c r="H154" s="112"/>
      <c r="I154" s="107"/>
      <c r="J154" s="112"/>
      <c r="K154" s="209"/>
      <c r="L154" s="108"/>
      <c r="M154" s="108"/>
      <c r="N154" s="109"/>
      <c r="O154" s="111"/>
      <c r="P154" s="109"/>
      <c r="Q154" s="109"/>
      <c r="R154" s="108"/>
      <c r="S154" s="111"/>
      <c r="T154" s="108"/>
      <c r="U154" s="108"/>
      <c r="V154" s="108"/>
      <c r="W154" s="108"/>
      <c r="X154" s="113"/>
      <c r="Y154" s="113"/>
      <c r="Z154" s="113"/>
      <c r="AA154" s="114"/>
      <c r="AB154" s="108"/>
      <c r="AC154" s="109"/>
      <c r="AD154" s="215"/>
      <c r="AE154" s="215"/>
      <c r="AF154" s="219" t="s">
        <v>560</v>
      </c>
      <c r="AG154" s="220"/>
      <c r="AH154" s="220">
        <f>IF(AG153&lt;&gt;0,AH153/AG153,0)</f>
        <v>-7.4884089047307905</v>
      </c>
      <c r="AI154" s="218"/>
    </row>
    <row r="155" spans="3:34" ht="15">
      <c r="C155" s="107"/>
      <c r="D155" s="107"/>
      <c r="E155" s="107"/>
      <c r="F155" s="107"/>
      <c r="G155" s="107"/>
      <c r="H155" s="107"/>
      <c r="I155" s="107"/>
      <c r="J155" s="107"/>
      <c r="N155" s="107"/>
      <c r="O155" s="107"/>
      <c r="P155" s="107"/>
      <c r="Q155" s="107"/>
      <c r="S155" s="107"/>
      <c r="AC155" s="107"/>
      <c r="AD155" s="107"/>
      <c r="AE155" s="107"/>
      <c r="AG155" s="118"/>
      <c r="AH155" s="118"/>
    </row>
    <row r="156" spans="3:34" ht="15">
      <c r="C156" s="107"/>
      <c r="D156" s="107"/>
      <c r="E156" s="107"/>
      <c r="F156" s="107"/>
      <c r="G156" s="107"/>
      <c r="H156" s="107"/>
      <c r="I156" s="107"/>
      <c r="J156" s="107"/>
      <c r="N156" s="107"/>
      <c r="O156" s="107"/>
      <c r="P156" s="107"/>
      <c r="Q156" s="107"/>
      <c r="S156" s="107"/>
      <c r="AC156" s="107"/>
      <c r="AD156" s="107"/>
      <c r="AE156" s="107"/>
      <c r="AF156" s="107"/>
      <c r="AG156" s="107"/>
      <c r="AH156" s="118"/>
    </row>
    <row r="157" spans="3:34" ht="15">
      <c r="C157" s="107"/>
      <c r="D157" s="107"/>
      <c r="E157" s="107"/>
      <c r="F157" s="107"/>
      <c r="G157" s="107"/>
      <c r="H157" s="107"/>
      <c r="I157" s="107"/>
      <c r="J157" s="107"/>
      <c r="N157" s="107"/>
      <c r="O157" s="107"/>
      <c r="P157" s="107"/>
      <c r="Q157" s="107"/>
      <c r="S157" s="107"/>
      <c r="AC157" s="107"/>
      <c r="AD157" s="107"/>
      <c r="AE157" s="107"/>
      <c r="AF157" s="107"/>
      <c r="AG157" s="107"/>
      <c r="AH157" s="118"/>
    </row>
    <row r="158" spans="3:34" ht="15">
      <c r="C158" s="107"/>
      <c r="D158" s="107"/>
      <c r="E158" s="107"/>
      <c r="F158" s="107"/>
      <c r="G158" s="107"/>
      <c r="H158" s="107"/>
      <c r="I158" s="107"/>
      <c r="J158" s="107"/>
      <c r="N158" s="107"/>
      <c r="O158" s="107"/>
      <c r="P158" s="107"/>
      <c r="Q158" s="107"/>
      <c r="S158" s="107"/>
      <c r="AC158" s="107"/>
      <c r="AD158" s="107"/>
      <c r="AE158" s="107"/>
      <c r="AF158" s="107"/>
      <c r="AG158" s="107"/>
      <c r="AH158" s="118"/>
    </row>
    <row r="159" spans="3:34" ht="15">
      <c r="C159" s="107"/>
      <c r="D159" s="107"/>
      <c r="E159" s="107"/>
      <c r="F159" s="107"/>
      <c r="G159" s="107"/>
      <c r="H159" s="107"/>
      <c r="I159" s="107"/>
      <c r="J159" s="107"/>
      <c r="N159" s="107"/>
      <c r="O159" s="107"/>
      <c r="P159" s="107"/>
      <c r="Q159" s="107"/>
      <c r="S159" s="107"/>
      <c r="AC159" s="107"/>
      <c r="AD159" s="107"/>
      <c r="AE159" s="107"/>
      <c r="AF159" s="107"/>
      <c r="AG159" s="107"/>
      <c r="AH159" s="118"/>
    </row>
    <row r="160" spans="3:34" ht="15">
      <c r="C160" s="107"/>
      <c r="D160" s="107"/>
      <c r="E160" s="107"/>
      <c r="F160" s="107"/>
      <c r="G160" s="107"/>
      <c r="H160" s="107"/>
      <c r="I160" s="107"/>
      <c r="J160" s="107"/>
      <c r="N160" s="107"/>
      <c r="O160" s="107"/>
      <c r="P160" s="107"/>
      <c r="Q160" s="107"/>
      <c r="S160" s="107"/>
      <c r="AC160" s="107"/>
      <c r="AD160" s="107"/>
      <c r="AE160" s="107"/>
      <c r="AF160" s="107"/>
      <c r="AG160" s="107"/>
      <c r="AH160" s="118"/>
    </row>
    <row r="161" spans="3:34" ht="15">
      <c r="C161" s="107"/>
      <c r="D161" s="107"/>
      <c r="E161" s="107"/>
      <c r="F161" s="107"/>
      <c r="G161" s="107"/>
      <c r="H161" s="107"/>
      <c r="I161" s="107"/>
      <c r="J161" s="107"/>
      <c r="N161" s="107"/>
      <c r="O161" s="107"/>
      <c r="P161" s="107"/>
      <c r="Q161" s="107"/>
      <c r="S161" s="107"/>
      <c r="AC161" s="107"/>
      <c r="AD161" s="107"/>
      <c r="AE161" s="107"/>
      <c r="AF161" s="107"/>
      <c r="AG161" s="107"/>
      <c r="AH161" s="118"/>
    </row>
  </sheetData>
  <sheetProtection/>
  <mergeCells count="13">
    <mergeCell ref="A1:AI1"/>
    <mergeCell ref="A3:AI3"/>
    <mergeCell ref="AD4:AI4"/>
    <mergeCell ref="A5:C5"/>
    <mergeCell ref="D5:K5"/>
    <mergeCell ref="L5:N5"/>
    <mergeCell ref="O5:Q5"/>
    <mergeCell ref="R5:S5"/>
    <mergeCell ref="AJ6:AL6"/>
    <mergeCell ref="T5:W5"/>
    <mergeCell ref="X5:Z5"/>
    <mergeCell ref="AB5:AC5"/>
    <mergeCell ref="AD5:AI5"/>
  </mergeCells>
  <dataValidations count="1">
    <dataValidation type="list" allowBlank="1" showInputMessage="1" showErrorMessage="1" sqref="AI7:AI154 I7:I154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38"/>
  <sheetViews>
    <sheetView showGridLines="0" zoomScalePageLayoutView="0" workbookViewId="0" topLeftCell="A1">
      <selection activeCell="A1" sqref="A1:O1"/>
    </sheetView>
  </sheetViews>
  <sheetFormatPr defaultColWidth="9.140625" defaultRowHeight="12.75"/>
  <cols>
    <col min="1" max="1" width="8.7109375" style="3" customWidth="1"/>
    <col min="2" max="2" width="12.28125" style="3" customWidth="1"/>
    <col min="3" max="3" width="22.7109375" style="4" customWidth="1"/>
    <col min="4" max="4" width="30.7109375" style="5" customWidth="1"/>
    <col min="5" max="5" width="22.7109375" style="0" hidden="1" customWidth="1"/>
    <col min="6" max="6" width="29.57421875" style="0" hidden="1" customWidth="1"/>
    <col min="7" max="7" width="15.8515625" style="3" customWidth="1"/>
    <col min="8" max="8" width="20.7109375" style="3" hidden="1" customWidth="1"/>
    <col min="9" max="9" width="20.7109375" style="5" hidden="1" customWidth="1"/>
    <col min="10" max="10" width="13.7109375" style="1" customWidth="1"/>
    <col min="11" max="12" width="14.7109375" style="85" customWidth="1"/>
    <col min="13" max="13" width="14.7109375" style="124" customWidth="1"/>
    <col min="14" max="14" width="14.7109375" style="1" customWidth="1"/>
    <col min="15" max="15" width="16.00390625" style="136" customWidth="1"/>
    <col min="16" max="16" width="18.140625" style="0" hidden="1" customWidth="1"/>
  </cols>
  <sheetData>
    <row r="1" spans="1:15" ht="22.5" customHeight="1">
      <c r="A1" s="239" t="s">
        <v>112</v>
      </c>
      <c r="B1" s="258"/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9"/>
    </row>
    <row r="2" spans="1:15" ht="22.5" customHeight="1">
      <c r="A2" s="65"/>
      <c r="B2" s="66"/>
      <c r="C2" s="66"/>
      <c r="D2" s="66"/>
      <c r="E2" s="66"/>
      <c r="F2" s="66"/>
      <c r="G2" s="66"/>
      <c r="H2" s="66"/>
      <c r="I2" s="66"/>
      <c r="J2" s="66"/>
      <c r="K2" s="86"/>
      <c r="L2" s="86"/>
      <c r="M2" s="125"/>
      <c r="N2" s="122"/>
      <c r="O2" s="132"/>
    </row>
    <row r="3" spans="1:15" ht="22.5" customHeight="1">
      <c r="A3" s="242" t="s">
        <v>561</v>
      </c>
      <c r="B3" s="243"/>
      <c r="C3" s="243"/>
      <c r="D3" s="243"/>
      <c r="E3" s="243"/>
      <c r="F3" s="243"/>
      <c r="G3" s="243"/>
      <c r="H3" s="243"/>
      <c r="I3" s="243"/>
      <c r="J3" s="243"/>
      <c r="K3" s="258"/>
      <c r="L3" s="258"/>
      <c r="M3" s="258"/>
      <c r="N3" s="258"/>
      <c r="O3" s="259"/>
    </row>
    <row r="4" spans="1:15" ht="22.5" customHeight="1">
      <c r="A4" s="242"/>
      <c r="B4" s="258"/>
      <c r="C4" s="258"/>
      <c r="D4" s="258"/>
      <c r="E4" s="258"/>
      <c r="F4" s="258"/>
      <c r="G4" s="258"/>
      <c r="H4" s="258"/>
      <c r="I4" s="258"/>
      <c r="J4" s="258"/>
      <c r="K4" s="258"/>
      <c r="L4" s="258"/>
      <c r="M4" s="258"/>
      <c r="N4" s="258"/>
      <c r="O4" s="259"/>
    </row>
    <row r="5" spans="1:15" s="62" customFormat="1" ht="22.5" customHeight="1">
      <c r="A5" s="256" t="s">
        <v>61</v>
      </c>
      <c r="B5" s="257"/>
      <c r="C5" s="257"/>
      <c r="D5" s="257"/>
      <c r="E5" s="257"/>
      <c r="F5" s="257"/>
      <c r="G5" s="257"/>
      <c r="H5" s="257"/>
      <c r="I5" s="257"/>
      <c r="J5" s="257"/>
      <c r="K5" s="276" t="s">
        <v>62</v>
      </c>
      <c r="L5" s="277"/>
      <c r="M5" s="277"/>
      <c r="N5" s="277"/>
      <c r="O5" s="278"/>
    </row>
    <row r="6" spans="1:15" ht="34.5" customHeight="1">
      <c r="A6" s="64" t="s">
        <v>3</v>
      </c>
      <c r="B6" s="64" t="s">
        <v>4</v>
      </c>
      <c r="C6" s="68" t="s">
        <v>1</v>
      </c>
      <c r="D6" s="68" t="s">
        <v>5</v>
      </c>
      <c r="E6" s="69" t="s">
        <v>9</v>
      </c>
      <c r="F6" s="70" t="s">
        <v>17</v>
      </c>
      <c r="G6" s="68" t="s">
        <v>2</v>
      </c>
      <c r="H6" s="64" t="s">
        <v>6</v>
      </c>
      <c r="I6" s="68" t="s">
        <v>7</v>
      </c>
      <c r="J6" s="71" t="s">
        <v>8</v>
      </c>
      <c r="K6" s="72" t="s">
        <v>56</v>
      </c>
      <c r="L6" s="72" t="s">
        <v>57</v>
      </c>
      <c r="M6" s="126" t="s">
        <v>59</v>
      </c>
      <c r="N6" s="123" t="s">
        <v>58</v>
      </c>
      <c r="O6" s="133" t="s">
        <v>60</v>
      </c>
    </row>
    <row r="7" spans="1:15" ht="12.75">
      <c r="A7" s="75"/>
      <c r="B7" s="75"/>
      <c r="C7" s="76"/>
      <c r="D7" s="77"/>
      <c r="E7" s="78"/>
      <c r="F7" s="77"/>
      <c r="G7" s="75"/>
      <c r="H7" s="75"/>
      <c r="I7" s="77"/>
      <c r="J7" s="79"/>
      <c r="K7" s="87"/>
      <c r="L7" s="88"/>
      <c r="M7" s="89"/>
      <c r="N7" s="79"/>
      <c r="O7" s="134"/>
    </row>
    <row r="8" spans="1:16" ht="12.75">
      <c r="A8" s="221">
        <v>21</v>
      </c>
      <c r="B8" s="75" t="s">
        <v>123</v>
      </c>
      <c r="C8" s="76" t="s">
        <v>562</v>
      </c>
      <c r="D8" s="77" t="s">
        <v>563</v>
      </c>
      <c r="E8" s="78"/>
      <c r="F8" s="77"/>
      <c r="G8" s="222" t="s">
        <v>118</v>
      </c>
      <c r="H8" s="75"/>
      <c r="I8" s="77"/>
      <c r="J8" s="79">
        <v>829.69</v>
      </c>
      <c r="K8" s="223"/>
      <c r="L8" s="224" t="s">
        <v>123</v>
      </c>
      <c r="M8" s="225">
        <f aca="true" t="shared" si="0" ref="M8:M27">IF(K8&lt;&gt;"",L8-K8,0)</f>
        <v>0</v>
      </c>
      <c r="N8" s="226">
        <v>829.69</v>
      </c>
      <c r="O8" s="227">
        <f aca="true" t="shared" si="1" ref="O8:O27">IF(K8&lt;&gt;"",N8*M8,0)</f>
        <v>0</v>
      </c>
      <c r="P8">
        <f aca="true" t="shared" si="2" ref="P8:P27">IF(K8&lt;&gt;"",N8,0)</f>
        <v>0</v>
      </c>
    </row>
    <row r="9" spans="1:16" ht="12.75">
      <c r="A9" s="221">
        <v>56</v>
      </c>
      <c r="B9" s="75" t="s">
        <v>123</v>
      </c>
      <c r="C9" s="76" t="s">
        <v>564</v>
      </c>
      <c r="D9" s="77" t="s">
        <v>565</v>
      </c>
      <c r="E9" s="78"/>
      <c r="F9" s="77"/>
      <c r="G9" s="222" t="s">
        <v>118</v>
      </c>
      <c r="H9" s="75"/>
      <c r="I9" s="77"/>
      <c r="J9" s="79">
        <v>70.55</v>
      </c>
      <c r="K9" s="223"/>
      <c r="L9" s="224" t="s">
        <v>123</v>
      </c>
      <c r="M9" s="225">
        <f t="shared" si="0"/>
        <v>0</v>
      </c>
      <c r="N9" s="226">
        <v>70.55</v>
      </c>
      <c r="O9" s="227">
        <f t="shared" si="1"/>
        <v>0</v>
      </c>
      <c r="P9">
        <f t="shared" si="2"/>
        <v>0</v>
      </c>
    </row>
    <row r="10" spans="1:16" ht="12.75">
      <c r="A10" s="221">
        <v>59</v>
      </c>
      <c r="B10" s="75" t="s">
        <v>123</v>
      </c>
      <c r="C10" s="76" t="s">
        <v>564</v>
      </c>
      <c r="D10" s="77" t="s">
        <v>566</v>
      </c>
      <c r="E10" s="78"/>
      <c r="F10" s="77"/>
      <c r="G10" s="222" t="s">
        <v>118</v>
      </c>
      <c r="H10" s="75"/>
      <c r="I10" s="77"/>
      <c r="J10" s="79">
        <v>444.64</v>
      </c>
      <c r="K10" s="223"/>
      <c r="L10" s="224" t="s">
        <v>123</v>
      </c>
      <c r="M10" s="225">
        <f t="shared" si="0"/>
        <v>0</v>
      </c>
      <c r="N10" s="226">
        <v>444.64</v>
      </c>
      <c r="O10" s="227">
        <f t="shared" si="1"/>
        <v>0</v>
      </c>
      <c r="P10">
        <f t="shared" si="2"/>
        <v>0</v>
      </c>
    </row>
    <row r="11" spans="1:16" ht="12.75">
      <c r="A11" s="221">
        <v>62</v>
      </c>
      <c r="B11" s="75" t="s">
        <v>123</v>
      </c>
      <c r="C11" s="76" t="s">
        <v>564</v>
      </c>
      <c r="D11" s="77" t="s">
        <v>567</v>
      </c>
      <c r="E11" s="78"/>
      <c r="F11" s="77"/>
      <c r="G11" s="222" t="s">
        <v>118</v>
      </c>
      <c r="H11" s="75"/>
      <c r="I11" s="77"/>
      <c r="J11" s="79">
        <v>335.33</v>
      </c>
      <c r="K11" s="223"/>
      <c r="L11" s="224" t="s">
        <v>123</v>
      </c>
      <c r="M11" s="225">
        <f t="shared" si="0"/>
        <v>0</v>
      </c>
      <c r="N11" s="226">
        <v>335.33</v>
      </c>
      <c r="O11" s="227">
        <f t="shared" si="1"/>
        <v>0</v>
      </c>
      <c r="P11">
        <f t="shared" si="2"/>
        <v>0</v>
      </c>
    </row>
    <row r="12" spans="1:16" ht="12.75">
      <c r="A12" s="221">
        <v>89</v>
      </c>
      <c r="B12" s="75" t="s">
        <v>144</v>
      </c>
      <c r="C12" s="76" t="s">
        <v>400</v>
      </c>
      <c r="D12" s="77" t="s">
        <v>568</v>
      </c>
      <c r="E12" s="78"/>
      <c r="F12" s="77"/>
      <c r="G12" s="222" t="s">
        <v>118</v>
      </c>
      <c r="H12" s="75"/>
      <c r="I12" s="77"/>
      <c r="J12" s="79">
        <v>11.7</v>
      </c>
      <c r="K12" s="223"/>
      <c r="L12" s="224" t="s">
        <v>144</v>
      </c>
      <c r="M12" s="225">
        <f t="shared" si="0"/>
        <v>0</v>
      </c>
      <c r="N12" s="226">
        <v>11.7</v>
      </c>
      <c r="O12" s="227">
        <f t="shared" si="1"/>
        <v>0</v>
      </c>
      <c r="P12">
        <f t="shared" si="2"/>
        <v>0</v>
      </c>
    </row>
    <row r="13" spans="1:16" ht="12.75">
      <c r="A13" s="221">
        <v>104</v>
      </c>
      <c r="B13" s="75" t="s">
        <v>304</v>
      </c>
      <c r="C13" s="76" t="s">
        <v>405</v>
      </c>
      <c r="D13" s="77" t="s">
        <v>569</v>
      </c>
      <c r="E13" s="78"/>
      <c r="F13" s="77"/>
      <c r="G13" s="222" t="s">
        <v>118</v>
      </c>
      <c r="H13" s="75"/>
      <c r="I13" s="77"/>
      <c r="J13" s="79">
        <v>2</v>
      </c>
      <c r="K13" s="223"/>
      <c r="L13" s="224" t="s">
        <v>304</v>
      </c>
      <c r="M13" s="225">
        <f t="shared" si="0"/>
        <v>0</v>
      </c>
      <c r="N13" s="226">
        <v>2</v>
      </c>
      <c r="O13" s="227">
        <f t="shared" si="1"/>
        <v>0</v>
      </c>
      <c r="P13">
        <f t="shared" si="2"/>
        <v>0</v>
      </c>
    </row>
    <row r="14" spans="1:16" ht="12.75">
      <c r="A14" s="221">
        <v>129</v>
      </c>
      <c r="B14" s="75" t="s">
        <v>254</v>
      </c>
      <c r="C14" s="76" t="s">
        <v>562</v>
      </c>
      <c r="D14" s="77" t="s">
        <v>563</v>
      </c>
      <c r="E14" s="78"/>
      <c r="F14" s="77"/>
      <c r="G14" s="222" t="s">
        <v>118</v>
      </c>
      <c r="H14" s="75"/>
      <c r="I14" s="77"/>
      <c r="J14" s="79">
        <v>829.69</v>
      </c>
      <c r="K14" s="223"/>
      <c r="L14" s="224" t="s">
        <v>254</v>
      </c>
      <c r="M14" s="225">
        <f t="shared" si="0"/>
        <v>0</v>
      </c>
      <c r="N14" s="226">
        <v>829.69</v>
      </c>
      <c r="O14" s="227">
        <f t="shared" si="1"/>
        <v>0</v>
      </c>
      <c r="P14">
        <f t="shared" si="2"/>
        <v>0</v>
      </c>
    </row>
    <row r="15" spans="1:16" ht="12.75">
      <c r="A15" s="221">
        <v>144</v>
      </c>
      <c r="B15" s="75" t="s">
        <v>254</v>
      </c>
      <c r="C15" s="76" t="s">
        <v>564</v>
      </c>
      <c r="D15" s="77" t="s">
        <v>565</v>
      </c>
      <c r="E15" s="78"/>
      <c r="F15" s="77"/>
      <c r="G15" s="222" t="s">
        <v>118</v>
      </c>
      <c r="H15" s="75"/>
      <c r="I15" s="77"/>
      <c r="J15" s="79">
        <v>70.55</v>
      </c>
      <c r="K15" s="223"/>
      <c r="L15" s="224" t="s">
        <v>254</v>
      </c>
      <c r="M15" s="225">
        <f t="shared" si="0"/>
        <v>0</v>
      </c>
      <c r="N15" s="226">
        <v>70.55</v>
      </c>
      <c r="O15" s="227">
        <f t="shared" si="1"/>
        <v>0</v>
      </c>
      <c r="P15">
        <f t="shared" si="2"/>
        <v>0</v>
      </c>
    </row>
    <row r="16" spans="1:16" ht="12.75">
      <c r="A16" s="221">
        <v>147</v>
      </c>
      <c r="B16" s="75" t="s">
        <v>254</v>
      </c>
      <c r="C16" s="76" t="s">
        <v>564</v>
      </c>
      <c r="D16" s="77" t="s">
        <v>570</v>
      </c>
      <c r="E16" s="78"/>
      <c r="F16" s="77"/>
      <c r="G16" s="222" t="s">
        <v>118</v>
      </c>
      <c r="H16" s="75"/>
      <c r="I16" s="77"/>
      <c r="J16" s="79">
        <v>574.94</v>
      </c>
      <c r="K16" s="223"/>
      <c r="L16" s="224" t="s">
        <v>254</v>
      </c>
      <c r="M16" s="225">
        <f t="shared" si="0"/>
        <v>0</v>
      </c>
      <c r="N16" s="226">
        <v>574.94</v>
      </c>
      <c r="O16" s="227">
        <f t="shared" si="1"/>
        <v>0</v>
      </c>
      <c r="P16">
        <f t="shared" si="2"/>
        <v>0</v>
      </c>
    </row>
    <row r="17" spans="1:16" ht="12.75">
      <c r="A17" s="221">
        <v>150</v>
      </c>
      <c r="B17" s="75" t="s">
        <v>254</v>
      </c>
      <c r="C17" s="76" t="s">
        <v>564</v>
      </c>
      <c r="D17" s="77" t="s">
        <v>571</v>
      </c>
      <c r="E17" s="78"/>
      <c r="F17" s="77"/>
      <c r="G17" s="222" t="s">
        <v>118</v>
      </c>
      <c r="H17" s="75"/>
      <c r="I17" s="77"/>
      <c r="J17" s="79">
        <v>335.33</v>
      </c>
      <c r="K17" s="223"/>
      <c r="L17" s="224" t="s">
        <v>254</v>
      </c>
      <c r="M17" s="225">
        <f t="shared" si="0"/>
        <v>0</v>
      </c>
      <c r="N17" s="226">
        <v>335.33</v>
      </c>
      <c r="O17" s="227">
        <f t="shared" si="1"/>
        <v>0</v>
      </c>
      <c r="P17">
        <f t="shared" si="2"/>
        <v>0</v>
      </c>
    </row>
    <row r="18" spans="1:16" ht="12.75">
      <c r="A18" s="221">
        <v>178</v>
      </c>
      <c r="B18" s="75" t="s">
        <v>231</v>
      </c>
      <c r="C18" s="76" t="s">
        <v>562</v>
      </c>
      <c r="D18" s="77" t="s">
        <v>563</v>
      </c>
      <c r="E18" s="78"/>
      <c r="F18" s="77"/>
      <c r="G18" s="222" t="s">
        <v>118</v>
      </c>
      <c r="H18" s="75"/>
      <c r="I18" s="77"/>
      <c r="J18" s="79">
        <v>829.69</v>
      </c>
      <c r="K18" s="223"/>
      <c r="L18" s="224" t="s">
        <v>231</v>
      </c>
      <c r="M18" s="225">
        <f t="shared" si="0"/>
        <v>0</v>
      </c>
      <c r="N18" s="226">
        <v>829.69</v>
      </c>
      <c r="O18" s="227">
        <f t="shared" si="1"/>
        <v>0</v>
      </c>
      <c r="P18">
        <f t="shared" si="2"/>
        <v>0</v>
      </c>
    </row>
    <row r="19" spans="1:16" ht="12.75">
      <c r="A19" s="221">
        <v>196</v>
      </c>
      <c r="B19" s="75" t="s">
        <v>231</v>
      </c>
      <c r="C19" s="76" t="s">
        <v>564</v>
      </c>
      <c r="D19" s="77" t="s">
        <v>565</v>
      </c>
      <c r="E19" s="78"/>
      <c r="F19" s="77"/>
      <c r="G19" s="222" t="s">
        <v>118</v>
      </c>
      <c r="H19" s="75"/>
      <c r="I19" s="77"/>
      <c r="J19" s="79">
        <v>70.55</v>
      </c>
      <c r="K19" s="223"/>
      <c r="L19" s="224" t="s">
        <v>231</v>
      </c>
      <c r="M19" s="225">
        <f t="shared" si="0"/>
        <v>0</v>
      </c>
      <c r="N19" s="226">
        <v>70.55</v>
      </c>
      <c r="O19" s="227">
        <f t="shared" si="1"/>
        <v>0</v>
      </c>
      <c r="P19">
        <f t="shared" si="2"/>
        <v>0</v>
      </c>
    </row>
    <row r="20" spans="1:16" ht="12.75">
      <c r="A20" s="221">
        <v>201</v>
      </c>
      <c r="B20" s="75" t="s">
        <v>231</v>
      </c>
      <c r="C20" s="76" t="s">
        <v>564</v>
      </c>
      <c r="D20" s="77" t="s">
        <v>572</v>
      </c>
      <c r="E20" s="78"/>
      <c r="F20" s="77"/>
      <c r="G20" s="222" t="s">
        <v>118</v>
      </c>
      <c r="H20" s="75"/>
      <c r="I20" s="77"/>
      <c r="J20" s="79">
        <v>377.94</v>
      </c>
      <c r="K20" s="223"/>
      <c r="L20" s="224" t="s">
        <v>231</v>
      </c>
      <c r="M20" s="225">
        <f t="shared" si="0"/>
        <v>0</v>
      </c>
      <c r="N20" s="226">
        <v>377.94</v>
      </c>
      <c r="O20" s="227">
        <f t="shared" si="1"/>
        <v>0</v>
      </c>
      <c r="P20">
        <f t="shared" si="2"/>
        <v>0</v>
      </c>
    </row>
    <row r="21" spans="1:16" ht="12.75">
      <c r="A21" s="221">
        <v>202</v>
      </c>
      <c r="B21" s="75" t="s">
        <v>231</v>
      </c>
      <c r="C21" s="76" t="s">
        <v>564</v>
      </c>
      <c r="D21" s="77" t="s">
        <v>573</v>
      </c>
      <c r="E21" s="78"/>
      <c r="F21" s="77"/>
      <c r="G21" s="222" t="s">
        <v>118</v>
      </c>
      <c r="H21" s="75"/>
      <c r="I21" s="77"/>
      <c r="J21" s="79">
        <v>437.92</v>
      </c>
      <c r="K21" s="223"/>
      <c r="L21" s="224" t="s">
        <v>231</v>
      </c>
      <c r="M21" s="225">
        <f t="shared" si="0"/>
        <v>0</v>
      </c>
      <c r="N21" s="226">
        <v>437.92</v>
      </c>
      <c r="O21" s="227">
        <f t="shared" si="1"/>
        <v>0</v>
      </c>
      <c r="P21">
        <f t="shared" si="2"/>
        <v>0</v>
      </c>
    </row>
    <row r="22" spans="1:16" ht="12.75">
      <c r="A22" s="221">
        <v>207</v>
      </c>
      <c r="B22" s="75" t="s">
        <v>231</v>
      </c>
      <c r="C22" s="76" t="s">
        <v>564</v>
      </c>
      <c r="D22" s="77" t="s">
        <v>574</v>
      </c>
      <c r="E22" s="78"/>
      <c r="F22" s="77"/>
      <c r="G22" s="222" t="s">
        <v>118</v>
      </c>
      <c r="H22" s="75"/>
      <c r="I22" s="77"/>
      <c r="J22" s="79">
        <v>25.92</v>
      </c>
      <c r="K22" s="223"/>
      <c r="L22" s="224" t="s">
        <v>231</v>
      </c>
      <c r="M22" s="225">
        <f t="shared" si="0"/>
        <v>0</v>
      </c>
      <c r="N22" s="226">
        <v>25.92</v>
      </c>
      <c r="O22" s="227">
        <f t="shared" si="1"/>
        <v>0</v>
      </c>
      <c r="P22">
        <f t="shared" si="2"/>
        <v>0</v>
      </c>
    </row>
    <row r="23" spans="1:16" ht="12.75">
      <c r="A23" s="221">
        <v>208</v>
      </c>
      <c r="B23" s="75" t="s">
        <v>231</v>
      </c>
      <c r="C23" s="76" t="s">
        <v>564</v>
      </c>
      <c r="D23" s="77" t="s">
        <v>573</v>
      </c>
      <c r="E23" s="78"/>
      <c r="F23" s="77"/>
      <c r="G23" s="222" t="s">
        <v>118</v>
      </c>
      <c r="H23" s="75"/>
      <c r="I23" s="77"/>
      <c r="J23" s="79">
        <v>100.47</v>
      </c>
      <c r="K23" s="223"/>
      <c r="L23" s="224" t="s">
        <v>231</v>
      </c>
      <c r="M23" s="225">
        <f t="shared" si="0"/>
        <v>0</v>
      </c>
      <c r="N23" s="226">
        <v>100.47</v>
      </c>
      <c r="O23" s="227">
        <f t="shared" si="1"/>
        <v>0</v>
      </c>
      <c r="P23">
        <f t="shared" si="2"/>
        <v>0</v>
      </c>
    </row>
    <row r="24" spans="1:16" ht="12.75">
      <c r="A24" s="221">
        <v>209</v>
      </c>
      <c r="B24" s="75" t="s">
        <v>231</v>
      </c>
      <c r="C24" s="76" t="s">
        <v>564</v>
      </c>
      <c r="D24" s="77" t="s">
        <v>575</v>
      </c>
      <c r="E24" s="78"/>
      <c r="F24" s="77"/>
      <c r="G24" s="222" t="s">
        <v>118</v>
      </c>
      <c r="H24" s="75"/>
      <c r="I24" s="77"/>
      <c r="J24" s="79">
        <v>341.34</v>
      </c>
      <c r="K24" s="223"/>
      <c r="L24" s="224" t="s">
        <v>231</v>
      </c>
      <c r="M24" s="225">
        <f t="shared" si="0"/>
        <v>0</v>
      </c>
      <c r="N24" s="226">
        <v>341.34</v>
      </c>
      <c r="O24" s="227">
        <f t="shared" si="1"/>
        <v>0</v>
      </c>
      <c r="P24">
        <f t="shared" si="2"/>
        <v>0</v>
      </c>
    </row>
    <row r="25" spans="1:16" ht="12.75">
      <c r="A25" s="221">
        <v>214</v>
      </c>
      <c r="B25" s="75" t="s">
        <v>231</v>
      </c>
      <c r="C25" s="76" t="s">
        <v>222</v>
      </c>
      <c r="D25" s="77" t="s">
        <v>576</v>
      </c>
      <c r="E25" s="78"/>
      <c r="F25" s="77"/>
      <c r="G25" s="222" t="s">
        <v>118</v>
      </c>
      <c r="H25" s="75"/>
      <c r="I25" s="77"/>
      <c r="J25" s="79">
        <v>1020.73</v>
      </c>
      <c r="K25" s="223"/>
      <c r="L25" s="224" t="s">
        <v>231</v>
      </c>
      <c r="M25" s="225">
        <f t="shared" si="0"/>
        <v>0</v>
      </c>
      <c r="N25" s="226">
        <v>1020.73</v>
      </c>
      <c r="O25" s="227">
        <f t="shared" si="1"/>
        <v>0</v>
      </c>
      <c r="P25">
        <f t="shared" si="2"/>
        <v>0</v>
      </c>
    </row>
    <row r="26" spans="1:16" ht="12.75">
      <c r="A26" s="221">
        <v>215</v>
      </c>
      <c r="B26" s="75" t="s">
        <v>231</v>
      </c>
      <c r="C26" s="76" t="s">
        <v>222</v>
      </c>
      <c r="D26" s="77" t="s">
        <v>576</v>
      </c>
      <c r="E26" s="78"/>
      <c r="F26" s="77"/>
      <c r="G26" s="222" t="s">
        <v>118</v>
      </c>
      <c r="H26" s="75"/>
      <c r="I26" s="77"/>
      <c r="J26" s="79">
        <v>1020.73</v>
      </c>
      <c r="K26" s="223"/>
      <c r="L26" s="224" t="s">
        <v>231</v>
      </c>
      <c r="M26" s="225">
        <f t="shared" si="0"/>
        <v>0</v>
      </c>
      <c r="N26" s="226">
        <v>1020.73</v>
      </c>
      <c r="O26" s="227">
        <f t="shared" si="1"/>
        <v>0</v>
      </c>
      <c r="P26">
        <f t="shared" si="2"/>
        <v>0</v>
      </c>
    </row>
    <row r="27" spans="1:16" ht="12.75">
      <c r="A27" s="221">
        <v>227</v>
      </c>
      <c r="B27" s="75" t="s">
        <v>463</v>
      </c>
      <c r="C27" s="76" t="s">
        <v>577</v>
      </c>
      <c r="D27" s="77" t="s">
        <v>578</v>
      </c>
      <c r="E27" s="78"/>
      <c r="F27" s="77"/>
      <c r="G27" s="222" t="s">
        <v>118</v>
      </c>
      <c r="H27" s="75"/>
      <c r="I27" s="77"/>
      <c r="J27" s="79">
        <v>171</v>
      </c>
      <c r="K27" s="223"/>
      <c r="L27" s="224" t="s">
        <v>463</v>
      </c>
      <c r="M27" s="225">
        <f t="shared" si="0"/>
        <v>0</v>
      </c>
      <c r="N27" s="226">
        <v>171</v>
      </c>
      <c r="O27" s="227">
        <f t="shared" si="1"/>
        <v>0</v>
      </c>
      <c r="P27">
        <f t="shared" si="2"/>
        <v>0</v>
      </c>
    </row>
    <row r="28" spans="1:15" ht="12.75">
      <c r="A28" s="221"/>
      <c r="B28" s="75"/>
      <c r="C28" s="76"/>
      <c r="D28" s="77"/>
      <c r="E28" s="78"/>
      <c r="F28" s="77"/>
      <c r="G28" s="222"/>
      <c r="H28" s="75"/>
      <c r="I28" s="77"/>
      <c r="J28" s="79"/>
      <c r="K28" s="228"/>
      <c r="L28" s="229"/>
      <c r="M28" s="230"/>
      <c r="N28" s="231"/>
      <c r="O28" s="232"/>
    </row>
    <row r="29" spans="1:15" ht="12.75">
      <c r="A29" s="221"/>
      <c r="B29" s="75"/>
      <c r="C29" s="76"/>
      <c r="D29" s="77"/>
      <c r="E29" s="78"/>
      <c r="F29" s="77"/>
      <c r="G29" s="222"/>
      <c r="H29" s="75"/>
      <c r="I29" s="77"/>
      <c r="J29" s="79"/>
      <c r="K29" s="228"/>
      <c r="L29" s="229"/>
      <c r="M29" s="233" t="s">
        <v>579</v>
      </c>
      <c r="N29" s="234">
        <f>SUM(P8:P27)</f>
        <v>0</v>
      </c>
      <c r="O29" s="235">
        <f>SUM(O8:O27)</f>
        <v>0</v>
      </c>
    </row>
    <row r="30" spans="1:15" ht="12.75">
      <c r="A30" s="221"/>
      <c r="B30" s="75"/>
      <c r="C30" s="76"/>
      <c r="D30" s="77"/>
      <c r="E30" s="78"/>
      <c r="F30" s="77"/>
      <c r="G30" s="222"/>
      <c r="H30" s="75"/>
      <c r="I30" s="77"/>
      <c r="J30" s="79"/>
      <c r="K30" s="228"/>
      <c r="L30" s="229"/>
      <c r="M30" s="233" t="s">
        <v>580</v>
      </c>
      <c r="N30" s="234"/>
      <c r="O30" s="235">
        <f>IF(N29&lt;&gt;0,O29/N29,0)</f>
        <v>0</v>
      </c>
    </row>
    <row r="31" spans="1:15" ht="12.75">
      <c r="A31" s="221"/>
      <c r="B31" s="75"/>
      <c r="C31" s="76"/>
      <c r="D31" s="77"/>
      <c r="E31" s="78"/>
      <c r="F31" s="77"/>
      <c r="G31" s="222"/>
      <c r="H31" s="75"/>
      <c r="I31" s="77"/>
      <c r="J31" s="79"/>
      <c r="K31" s="228"/>
      <c r="L31" s="229"/>
      <c r="M31" s="233"/>
      <c r="N31" s="234"/>
      <c r="O31" s="235"/>
    </row>
    <row r="32" spans="1:15" ht="12.75">
      <c r="A32" s="221"/>
      <c r="B32" s="75"/>
      <c r="C32" s="76"/>
      <c r="D32" s="77"/>
      <c r="E32" s="78"/>
      <c r="F32" s="77"/>
      <c r="G32" s="222"/>
      <c r="H32" s="75"/>
      <c r="I32" s="77"/>
      <c r="J32" s="79"/>
      <c r="K32" s="228"/>
      <c r="L32" s="229"/>
      <c r="M32" s="233" t="s">
        <v>559</v>
      </c>
      <c r="N32" s="234">
        <f>FattureTempi!AG153</f>
        <v>164065.60000000006</v>
      </c>
      <c r="O32" s="235">
        <f>FattureTempi!AH153</f>
        <v>-1228590.3000000005</v>
      </c>
    </row>
    <row r="33" spans="1:15" ht="12.75">
      <c r="A33" s="221"/>
      <c r="B33" s="75"/>
      <c r="C33" s="76"/>
      <c r="D33" s="77"/>
      <c r="E33" s="78"/>
      <c r="F33" s="77"/>
      <c r="G33" s="222"/>
      <c r="H33" s="75"/>
      <c r="I33" s="77"/>
      <c r="J33" s="79"/>
      <c r="K33" s="228"/>
      <c r="L33" s="229"/>
      <c r="M33" s="233" t="s">
        <v>560</v>
      </c>
      <c r="N33" s="234"/>
      <c r="O33" s="235">
        <f>FattureTempi!AH154</f>
        <v>-7.4884089047307905</v>
      </c>
    </row>
    <row r="34" spans="1:15" ht="12.75">
      <c r="A34" s="221"/>
      <c r="B34" s="75"/>
      <c r="C34" s="76"/>
      <c r="D34" s="77"/>
      <c r="E34" s="78"/>
      <c r="F34" s="77"/>
      <c r="G34" s="222"/>
      <c r="H34" s="75"/>
      <c r="I34" s="77"/>
      <c r="J34" s="79"/>
      <c r="K34" s="228"/>
      <c r="L34" s="229"/>
      <c r="M34" s="233"/>
      <c r="N34" s="234"/>
      <c r="O34" s="235"/>
    </row>
    <row r="35" spans="1:15" ht="12.75">
      <c r="A35" s="221"/>
      <c r="B35" s="75"/>
      <c r="C35" s="76"/>
      <c r="D35" s="77"/>
      <c r="E35" s="78"/>
      <c r="F35" s="77"/>
      <c r="G35" s="222"/>
      <c r="H35" s="75"/>
      <c r="I35" s="77"/>
      <c r="J35" s="79"/>
      <c r="K35" s="228"/>
      <c r="L35" s="229"/>
      <c r="M35" s="236" t="s">
        <v>581</v>
      </c>
      <c r="N35" s="237">
        <f>N32+N29</f>
        <v>164065.60000000006</v>
      </c>
      <c r="O35" s="238">
        <f>O32+O29</f>
        <v>-1228590.3000000005</v>
      </c>
    </row>
    <row r="36" spans="1:15" ht="12.75">
      <c r="A36" s="221"/>
      <c r="B36" s="75"/>
      <c r="C36" s="76"/>
      <c r="D36" s="77"/>
      <c r="E36" s="78"/>
      <c r="F36" s="77"/>
      <c r="G36" s="222"/>
      <c r="H36" s="75"/>
      <c r="I36" s="77"/>
      <c r="J36" s="79"/>
      <c r="K36" s="228"/>
      <c r="L36" s="229"/>
      <c r="M36" s="236" t="s">
        <v>582</v>
      </c>
      <c r="N36" s="237"/>
      <c r="O36" s="238">
        <f>(O35/N35)</f>
        <v>-7.4884089047307905</v>
      </c>
    </row>
    <row r="37" ht="12.75">
      <c r="O37" s="135"/>
    </row>
    <row r="38" spans="9:10" ht="12.75">
      <c r="I38" s="6"/>
      <c r="J38" s="2"/>
    </row>
  </sheetData>
  <sheetProtection/>
  <mergeCells count="5">
    <mergeCell ref="A5:J5"/>
    <mergeCell ref="A1:O1"/>
    <mergeCell ref="A3:O3"/>
    <mergeCell ref="A4:O4"/>
    <mergeCell ref="K5:O5"/>
  </mergeCells>
  <printOptions/>
  <pageMargins left="0.75" right="0.75" top="1" bottom="1" header="0.5" footer="0.5"/>
  <pageSetup horizontalDpi="600" verticalDpi="6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7"/>
  <sheetViews>
    <sheetView showGridLines="0" zoomScalePageLayoutView="0" workbookViewId="0" topLeftCell="A1">
      <selection activeCell="A1" sqref="A1:M1"/>
    </sheetView>
  </sheetViews>
  <sheetFormatPr defaultColWidth="9.140625" defaultRowHeight="12.75"/>
  <cols>
    <col min="1" max="1" width="30.7109375" style="107" customWidth="1"/>
    <col min="2" max="2" width="20.7109375" style="120" customWidth="1"/>
    <col min="3" max="3" width="14.7109375" style="121" customWidth="1"/>
    <col min="4" max="4" width="5.7109375" style="121" customWidth="1"/>
    <col min="5" max="5" width="12.57421875" style="118" customWidth="1"/>
    <col min="6" max="6" width="36.7109375" style="121" customWidth="1"/>
    <col min="7" max="7" width="14.7109375" style="107" customWidth="1"/>
    <col min="8" max="8" width="5.7109375" style="107" customWidth="1"/>
    <col min="9" max="9" width="20.7109375" style="107" customWidth="1"/>
    <col min="10" max="10" width="20.7109375" style="120" customWidth="1"/>
    <col min="11" max="11" width="5.7109375" style="119" customWidth="1"/>
    <col min="12" max="12" width="12.57421875" style="119" customWidth="1"/>
    <col min="13" max="13" width="5.7109375" style="107" customWidth="1"/>
    <col min="14" max="16384" width="9.140625" style="107" customWidth="1"/>
  </cols>
  <sheetData>
    <row r="1" spans="1:13" s="90" customFormat="1" ht="22.5" customHeight="1">
      <c r="A1" s="290"/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2"/>
    </row>
    <row r="2" spans="1:13" s="97" customFormat="1" ht="15" customHeight="1">
      <c r="A2" s="91"/>
      <c r="B2" s="93"/>
      <c r="C2" s="94"/>
      <c r="D2" s="94"/>
      <c r="E2" s="139"/>
      <c r="F2" s="94"/>
      <c r="G2" s="92"/>
      <c r="H2" s="92"/>
      <c r="I2" s="92"/>
      <c r="J2" s="93"/>
      <c r="K2" s="21"/>
      <c r="L2" s="21"/>
      <c r="M2" s="189"/>
    </row>
    <row r="3" spans="1:13" s="90" customFormat="1" ht="22.5" customHeight="1">
      <c r="A3" s="298" t="s">
        <v>101</v>
      </c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299"/>
      <c r="M3" s="300"/>
    </row>
    <row r="4" spans="1:13" s="90" customFormat="1" ht="22.5" customHeight="1">
      <c r="A4" s="98"/>
      <c r="B4" s="101"/>
      <c r="C4" s="181"/>
      <c r="D4" s="181"/>
      <c r="E4" s="140"/>
      <c r="F4" s="181"/>
      <c r="J4" s="180"/>
      <c r="K4" s="167"/>
      <c r="L4" s="167"/>
      <c r="M4" s="166"/>
    </row>
    <row r="5" spans="1:15" s="90" customFormat="1" ht="32.25" customHeight="1">
      <c r="A5" s="293" t="s">
        <v>100</v>
      </c>
      <c r="B5" s="294"/>
      <c r="C5" s="188" t="s">
        <v>99</v>
      </c>
      <c r="D5" s="187"/>
      <c r="E5" s="186" t="str">
        <f>IF(OR(L13="SI",L15="SI"),"SI","NO")</f>
        <v>SI</v>
      </c>
      <c r="F5" s="163"/>
      <c r="G5" s="163"/>
      <c r="H5" s="163"/>
      <c r="I5" s="163"/>
      <c r="J5" s="163"/>
      <c r="K5" s="163"/>
      <c r="L5" s="163"/>
      <c r="M5" s="161"/>
      <c r="N5" s="279" t="s">
        <v>98</v>
      </c>
      <c r="O5" s="280"/>
    </row>
    <row r="6" spans="1:13" s="90" customFormat="1" ht="22.5" customHeight="1">
      <c r="A6" s="98"/>
      <c r="B6" s="101"/>
      <c r="C6" s="102"/>
      <c r="D6" s="181"/>
      <c r="E6" s="185"/>
      <c r="F6" s="181"/>
      <c r="J6" s="180"/>
      <c r="K6" s="167"/>
      <c r="L6" s="167"/>
      <c r="M6" s="166"/>
    </row>
    <row r="7" spans="1:16" s="90" customFormat="1" ht="22.5" customHeight="1">
      <c r="A7" s="283" t="s">
        <v>97</v>
      </c>
      <c r="B7" s="302"/>
      <c r="C7" s="165">
        <f>Debiti!G6</f>
        <v>0</v>
      </c>
      <c r="D7" s="163"/>
      <c r="E7" s="288" t="s">
        <v>111</v>
      </c>
      <c r="F7" s="289"/>
      <c r="G7" s="289"/>
      <c r="H7" s="97"/>
      <c r="I7" s="184"/>
      <c r="J7" s="183"/>
      <c r="K7" s="97"/>
      <c r="L7" s="174"/>
      <c r="M7" s="182"/>
      <c r="N7" s="279" t="s">
        <v>96</v>
      </c>
      <c r="O7" s="280"/>
      <c r="P7" s="280"/>
    </row>
    <row r="8" spans="1:13" s="90" customFormat="1" ht="22.5" customHeight="1">
      <c r="A8" s="98"/>
      <c r="B8" s="101"/>
      <c r="C8" s="102"/>
      <c r="D8" s="181"/>
      <c r="E8" s="140"/>
      <c r="F8" s="102"/>
      <c r="G8" s="99"/>
      <c r="J8" s="180"/>
      <c r="K8" s="167"/>
      <c r="L8" s="167"/>
      <c r="M8" s="166"/>
    </row>
    <row r="9" spans="1:13" s="90" customFormat="1" ht="22.5" customHeight="1">
      <c r="A9" s="295" t="s">
        <v>95</v>
      </c>
      <c r="B9" s="301"/>
      <c r="C9" s="175">
        <f>ElencoFatture!O6</f>
        <v>0</v>
      </c>
      <c r="D9" s="176"/>
      <c r="E9" s="295" t="s">
        <v>89</v>
      </c>
      <c r="F9" s="296" t="s">
        <v>94</v>
      </c>
      <c r="G9" s="179">
        <f>C9/100*5</f>
        <v>0</v>
      </c>
      <c r="J9" s="163"/>
      <c r="L9" s="163"/>
      <c r="M9" s="161"/>
    </row>
    <row r="10" spans="1:13" s="90" customFormat="1" ht="22.5" customHeight="1">
      <c r="A10" s="295" t="s">
        <v>93</v>
      </c>
      <c r="B10" s="296"/>
      <c r="C10" s="175">
        <f>ElencoFatture!O7</f>
        <v>0</v>
      </c>
      <c r="D10" s="176"/>
      <c r="E10" s="178"/>
      <c r="F10" s="178"/>
      <c r="G10" s="177"/>
      <c r="H10" s="163"/>
      <c r="I10" s="163"/>
      <c r="J10" s="163"/>
      <c r="K10" s="163"/>
      <c r="L10" s="163"/>
      <c r="M10" s="161"/>
    </row>
    <row r="11" spans="1:16" s="90" customFormat="1" ht="22.5" customHeight="1">
      <c r="A11" s="295" t="s">
        <v>92</v>
      </c>
      <c r="B11" s="297"/>
      <c r="C11" s="175">
        <f>ElencoFatture!O8</f>
        <v>0</v>
      </c>
      <c r="D11" s="176"/>
      <c r="E11" s="295" t="s">
        <v>89</v>
      </c>
      <c r="F11" s="301"/>
      <c r="G11" s="175">
        <f>C11/100*5</f>
        <v>0</v>
      </c>
      <c r="H11" s="163"/>
      <c r="I11" s="287"/>
      <c r="J11" s="287"/>
      <c r="K11" s="97"/>
      <c r="L11" s="174"/>
      <c r="M11" s="161"/>
      <c r="N11" s="279" t="s">
        <v>91</v>
      </c>
      <c r="O11" s="280"/>
      <c r="P11" s="280"/>
    </row>
    <row r="12" spans="1:13" s="90" customFormat="1" ht="22.5" customHeight="1">
      <c r="A12" s="172"/>
      <c r="B12" s="171"/>
      <c r="C12" s="169"/>
      <c r="D12" s="130"/>
      <c r="E12" s="170"/>
      <c r="F12" s="169"/>
      <c r="G12" s="168"/>
      <c r="I12" s="99"/>
      <c r="J12" s="101"/>
      <c r="K12" s="167"/>
      <c r="L12" s="100"/>
      <c r="M12" s="166"/>
    </row>
    <row r="13" spans="1:15" s="90" customFormat="1" ht="22.5" customHeight="1">
      <c r="A13" s="283" t="s">
        <v>90</v>
      </c>
      <c r="B13" s="284"/>
      <c r="C13" s="165">
        <f>C11</f>
        <v>0</v>
      </c>
      <c r="D13" s="173"/>
      <c r="E13" s="283" t="s">
        <v>89</v>
      </c>
      <c r="F13" s="284"/>
      <c r="G13" s="164">
        <f>C13/100*5</f>
        <v>0</v>
      </c>
      <c r="H13" s="163"/>
      <c r="I13" s="285" t="s">
        <v>88</v>
      </c>
      <c r="J13" s="286"/>
      <c r="L13" s="162" t="str">
        <f>IF(C7&lt;=G13,"SI","NO")</f>
        <v>SI</v>
      </c>
      <c r="M13" s="161"/>
      <c r="N13" s="281" t="s">
        <v>87</v>
      </c>
      <c r="O13" s="282"/>
    </row>
    <row r="14" spans="1:13" s="90" customFormat="1" ht="22.5" customHeight="1">
      <c r="A14" s="172"/>
      <c r="B14" s="171"/>
      <c r="C14" s="169"/>
      <c r="D14" s="130"/>
      <c r="E14" s="170"/>
      <c r="F14" s="169"/>
      <c r="G14" s="168"/>
      <c r="I14" s="99"/>
      <c r="J14" s="101"/>
      <c r="K14" s="167"/>
      <c r="L14" s="100"/>
      <c r="M14" s="166"/>
    </row>
    <row r="15" spans="1:15" s="90" customFormat="1" ht="22.5" customHeight="1">
      <c r="A15" s="283" t="s">
        <v>86</v>
      </c>
      <c r="B15" s="302"/>
      <c r="C15" s="165">
        <v>0</v>
      </c>
      <c r="D15" s="97"/>
      <c r="E15" s="283" t="s">
        <v>85</v>
      </c>
      <c r="F15" s="284"/>
      <c r="G15" s="164">
        <f>IF(OR(C15=0,C15="0,00"),0,C7/C15)</f>
        <v>0</v>
      </c>
      <c r="H15" s="163"/>
      <c r="I15" s="285" t="s">
        <v>84</v>
      </c>
      <c r="J15" s="286"/>
      <c r="L15" s="162" t="str">
        <f>IF(G15&lt;=0.9,"SI","NO")</f>
        <v>SI</v>
      </c>
      <c r="M15" s="161"/>
      <c r="N15" s="281" t="s">
        <v>83</v>
      </c>
      <c r="O15" s="282"/>
    </row>
    <row r="16" spans="1:13" s="90" customFormat="1" ht="22.5" customHeight="1">
      <c r="A16" s="98"/>
      <c r="B16" s="101"/>
      <c r="C16" s="102"/>
      <c r="D16" s="102"/>
      <c r="E16" s="140"/>
      <c r="F16" s="102"/>
      <c r="G16" s="99"/>
      <c r="H16" s="99"/>
      <c r="I16" s="99"/>
      <c r="J16" s="101"/>
      <c r="K16" s="100"/>
      <c r="L16" s="100"/>
      <c r="M16" s="160"/>
    </row>
    <row r="17" spans="2:12" ht="15">
      <c r="B17" s="107"/>
      <c r="C17" s="107"/>
      <c r="D17" s="107"/>
      <c r="E17" s="107"/>
      <c r="F17" s="107"/>
      <c r="J17" s="107"/>
      <c r="K17" s="107"/>
      <c r="L17" s="107"/>
    </row>
    <row r="18" spans="1:13" ht="15">
      <c r="A18" s="304" t="s">
        <v>82</v>
      </c>
      <c r="B18" s="304"/>
      <c r="C18" s="304"/>
      <c r="D18" s="304"/>
      <c r="E18" s="304"/>
      <c r="F18" s="304"/>
      <c r="G18" s="304"/>
      <c r="H18" s="304"/>
      <c r="I18" s="304"/>
      <c r="J18" s="304"/>
      <c r="K18" s="304"/>
      <c r="L18" s="304"/>
      <c r="M18" s="304"/>
    </row>
    <row r="19" spans="1:13" ht="15">
      <c r="A19" s="305" t="s">
        <v>81</v>
      </c>
      <c r="B19" s="305"/>
      <c r="C19" s="305"/>
      <c r="D19" s="305"/>
      <c r="E19" s="305"/>
      <c r="F19" s="305"/>
      <c r="G19" s="305"/>
      <c r="H19" s="305"/>
      <c r="I19" s="305"/>
      <c r="J19" s="305"/>
      <c r="K19" s="305"/>
      <c r="L19" s="305"/>
      <c r="M19" s="305"/>
    </row>
    <row r="20" spans="1:13" ht="15">
      <c r="A20" s="303" t="s">
        <v>80</v>
      </c>
      <c r="B20" s="303"/>
      <c r="C20" s="303"/>
      <c r="D20" s="303"/>
      <c r="E20" s="303"/>
      <c r="F20" s="303"/>
      <c r="G20" s="303"/>
      <c r="H20" s="303"/>
      <c r="I20" s="303"/>
      <c r="J20" s="303"/>
      <c r="K20" s="303"/>
      <c r="L20" s="303"/>
      <c r="M20" s="303"/>
    </row>
    <row r="21" spans="1:13" ht="15">
      <c r="A21" s="159" t="s">
        <v>79</v>
      </c>
      <c r="B21" s="159"/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59"/>
    </row>
    <row r="22" spans="1:13" ht="15">
      <c r="A22" s="303" t="s">
        <v>78</v>
      </c>
      <c r="B22" s="303"/>
      <c r="C22" s="303"/>
      <c r="D22" s="303"/>
      <c r="E22" s="303"/>
      <c r="F22" s="303"/>
      <c r="G22" s="303"/>
      <c r="H22" s="303"/>
      <c r="I22" s="303"/>
      <c r="J22" s="303"/>
      <c r="K22" s="303"/>
      <c r="L22" s="303"/>
      <c r="M22" s="303"/>
    </row>
    <row r="23" spans="1:13" ht="15">
      <c r="A23" s="303" t="s">
        <v>77</v>
      </c>
      <c r="B23" s="303"/>
      <c r="C23" s="303"/>
      <c r="D23" s="303"/>
      <c r="E23" s="303"/>
      <c r="F23" s="303"/>
      <c r="G23" s="303"/>
      <c r="H23" s="303"/>
      <c r="I23" s="303"/>
      <c r="J23" s="303"/>
      <c r="K23" s="303"/>
      <c r="L23" s="303"/>
      <c r="M23" s="303"/>
    </row>
    <row r="24" spans="1:13" ht="15">
      <c r="A24" s="303" t="s">
        <v>76</v>
      </c>
      <c r="B24" s="303"/>
      <c r="C24" s="303"/>
      <c r="D24" s="303"/>
      <c r="E24" s="303"/>
      <c r="F24" s="303"/>
      <c r="G24" s="303"/>
      <c r="H24" s="303"/>
      <c r="I24" s="303"/>
      <c r="J24" s="303"/>
      <c r="K24" s="303"/>
      <c r="L24" s="303"/>
      <c r="M24" s="303"/>
    </row>
    <row r="25" spans="1:13" ht="15">
      <c r="A25" s="303" t="s">
        <v>75</v>
      </c>
      <c r="B25" s="303"/>
      <c r="C25" s="303"/>
      <c r="D25" s="303"/>
      <c r="E25" s="303"/>
      <c r="F25" s="303"/>
      <c r="G25" s="303"/>
      <c r="H25" s="303"/>
      <c r="I25" s="303"/>
      <c r="J25" s="303"/>
      <c r="K25" s="303"/>
      <c r="L25" s="303"/>
      <c r="M25" s="303"/>
    </row>
    <row r="26" spans="1:13" ht="15">
      <c r="A26" s="158" t="s">
        <v>74</v>
      </c>
      <c r="B26" s="155"/>
      <c r="C26" s="157"/>
      <c r="D26" s="157"/>
      <c r="E26" s="157"/>
      <c r="F26" s="157"/>
      <c r="G26" s="155"/>
      <c r="H26" s="155"/>
      <c r="I26" s="155"/>
      <c r="J26" s="155"/>
      <c r="K26" s="156"/>
      <c r="L26" s="156"/>
      <c r="M26" s="155"/>
    </row>
    <row r="27" ht="15">
      <c r="A27" s="154" t="s">
        <v>73</v>
      </c>
    </row>
  </sheetData>
  <sheetProtection password="D3C7" sheet="1"/>
  <mergeCells count="29">
    <mergeCell ref="A25:M25"/>
    <mergeCell ref="A23:M23"/>
    <mergeCell ref="A13:B13"/>
    <mergeCell ref="A18:M18"/>
    <mergeCell ref="A19:M19"/>
    <mergeCell ref="A20:M20"/>
    <mergeCell ref="A22:M22"/>
    <mergeCell ref="A24:M24"/>
    <mergeCell ref="A15:B15"/>
    <mergeCell ref="I13:J13"/>
    <mergeCell ref="A1:M1"/>
    <mergeCell ref="A5:B5"/>
    <mergeCell ref="E9:F9"/>
    <mergeCell ref="A10:B10"/>
    <mergeCell ref="A11:B11"/>
    <mergeCell ref="A3:M3"/>
    <mergeCell ref="A9:B9"/>
    <mergeCell ref="E11:F11"/>
    <mergeCell ref="A7:B7"/>
    <mergeCell ref="N5:O5"/>
    <mergeCell ref="N13:O13"/>
    <mergeCell ref="N15:O15"/>
    <mergeCell ref="E15:F15"/>
    <mergeCell ref="I15:J15"/>
    <mergeCell ref="I11:J11"/>
    <mergeCell ref="E13:F13"/>
    <mergeCell ref="E7:G7"/>
    <mergeCell ref="N7:P7"/>
    <mergeCell ref="N11:P11"/>
  </mergeCells>
  <conditionalFormatting sqref="L15 L11 E5">
    <cfRule type="containsText" priority="5" dxfId="1" operator="containsText" stopIfTrue="1" text="SI">
      <formula>NOT(ISERROR(SEARCH("SI",E5)))</formula>
    </cfRule>
    <cfRule type="containsText" priority="6" dxfId="0" operator="containsText" stopIfTrue="1" text="NO">
      <formula>NOT(ISERROR(SEARCH("NO",E5)))</formula>
    </cfRule>
  </conditionalFormatting>
  <conditionalFormatting sqref="L7">
    <cfRule type="containsText" priority="3" dxfId="1" operator="containsText" stopIfTrue="1" text="SI">
      <formula>NOT(ISERROR(SEARCH("SI",L7)))</formula>
    </cfRule>
    <cfRule type="containsText" priority="4" dxfId="0" operator="containsText" stopIfTrue="1" text="NO">
      <formula>NOT(ISERROR(SEARCH("NO",L7)))</formula>
    </cfRule>
  </conditionalFormatting>
  <conditionalFormatting sqref="L13">
    <cfRule type="containsText" priority="1" dxfId="1" operator="containsText" stopIfTrue="1" text="SI">
      <formula>NOT(ISERROR(SEARCH("SI",L13)))</formula>
    </cfRule>
    <cfRule type="containsText" priority="2" dxfId="0" operator="containsText" stopIfTrue="1" text="NO">
      <formula>NOT(ISERROR(SEARCH("NO",L13)))</formula>
    </cfRule>
  </conditionalFormatting>
  <printOptions horizontalCentered="1"/>
  <pageMargins left="0.2362204724409449" right="0.2362204724409449" top="0.7480314960629921" bottom="0.7480314960629921" header="0.31496062992125984" footer="0.31496062992125984"/>
  <pageSetup horizontalDpi="600" verticalDpi="600" orientation="portrait" paperSize="9" scale="4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B17"/>
  <sheetViews>
    <sheetView showGridLines="0" zoomScalePageLayoutView="0" workbookViewId="0" topLeftCell="A1">
      <selection activeCell="A1" sqref="A1:AB1"/>
    </sheetView>
  </sheetViews>
  <sheetFormatPr defaultColWidth="9.140625" defaultRowHeight="12.75"/>
  <cols>
    <col min="1" max="1" width="5.7109375" style="107" bestFit="1" customWidth="1"/>
    <col min="2" max="2" width="6.28125" style="107" bestFit="1" customWidth="1"/>
    <col min="3" max="3" width="10.7109375" style="119" bestFit="1" customWidth="1"/>
    <col min="4" max="4" width="18.140625" style="120" customWidth="1"/>
    <col min="5" max="5" width="10.7109375" style="119" bestFit="1" customWidth="1"/>
    <col min="6" max="6" width="15.7109375" style="120" customWidth="1"/>
    <col min="7" max="8" width="12.140625" style="121" customWidth="1"/>
    <col min="9" max="9" width="8.00390625" style="118" customWidth="1"/>
    <col min="10" max="10" width="12.140625" style="121" customWidth="1"/>
    <col min="11" max="11" width="14.8515625" style="107" customWidth="1"/>
    <col min="12" max="12" width="5.7109375" style="107" bestFit="1" customWidth="1"/>
    <col min="13" max="13" width="8.28125" style="107" bestFit="1" customWidth="1"/>
    <col min="14" max="14" width="10.7109375" style="119" bestFit="1" customWidth="1"/>
    <col min="15" max="15" width="25.57421875" style="120" customWidth="1"/>
    <col min="16" max="16" width="16.7109375" style="119" customWidth="1"/>
    <col min="17" max="17" width="19.28125" style="119" customWidth="1"/>
    <col min="18" max="18" width="7.00390625" style="107" hidden="1" customWidth="1"/>
    <col min="19" max="19" width="22.28125" style="120" hidden="1" customWidth="1"/>
    <col min="20" max="23" width="0" style="107" hidden="1" customWidth="1"/>
    <col min="24" max="24" width="5.7109375" style="107" hidden="1" customWidth="1"/>
    <col min="25" max="25" width="8.28125" style="107" hidden="1" customWidth="1"/>
    <col min="26" max="26" width="3.28125" style="107" hidden="1" customWidth="1"/>
    <col min="27" max="27" width="13.7109375" style="107" customWidth="1"/>
    <col min="28" max="28" width="14.00390625" style="119" customWidth="1"/>
    <col min="29" max="29" width="0" style="107" hidden="1" customWidth="1"/>
    <col min="30" max="16384" width="9.140625" style="107" customWidth="1"/>
  </cols>
  <sheetData>
    <row r="1" spans="1:28" s="90" customFormat="1" ht="22.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270"/>
      <c r="R1" s="270"/>
      <c r="S1" s="270"/>
      <c r="T1" s="270"/>
      <c r="U1" s="270"/>
      <c r="V1" s="270"/>
      <c r="W1" s="270"/>
      <c r="X1" s="270"/>
      <c r="Y1" s="270"/>
      <c r="Z1" s="270"/>
      <c r="AA1" s="270"/>
      <c r="AB1" s="270"/>
    </row>
    <row r="2" spans="1:28" s="97" customFormat="1" ht="15" customHeight="1">
      <c r="A2" s="91"/>
      <c r="B2" s="92"/>
      <c r="C2" s="21"/>
      <c r="D2" s="93"/>
      <c r="E2" s="21"/>
      <c r="F2" s="93"/>
      <c r="G2" s="94"/>
      <c r="H2" s="94"/>
      <c r="I2" s="139"/>
      <c r="J2" s="94"/>
      <c r="K2" s="92"/>
      <c r="L2" s="92"/>
      <c r="M2" s="92"/>
      <c r="N2" s="21"/>
      <c r="O2" s="93"/>
      <c r="P2" s="21"/>
      <c r="Q2" s="21"/>
      <c r="R2" s="92"/>
      <c r="S2" s="93"/>
      <c r="T2" s="92"/>
      <c r="U2" s="92"/>
      <c r="V2" s="92"/>
      <c r="W2" s="92"/>
      <c r="X2" s="92"/>
      <c r="Y2" s="92"/>
      <c r="Z2" s="92"/>
      <c r="AA2" s="92"/>
      <c r="AB2" s="21"/>
    </row>
    <row r="3" spans="1:28" s="90" customFormat="1" ht="22.5" customHeight="1">
      <c r="A3" s="298" t="s">
        <v>70</v>
      </c>
      <c r="B3" s="308"/>
      <c r="C3" s="308"/>
      <c r="D3" s="308"/>
      <c r="E3" s="308"/>
      <c r="F3" s="308"/>
      <c r="G3" s="308"/>
      <c r="H3" s="308"/>
      <c r="I3" s="308"/>
      <c r="J3" s="308"/>
      <c r="K3" s="308"/>
      <c r="L3" s="308"/>
      <c r="M3" s="308"/>
      <c r="N3" s="308"/>
      <c r="O3" s="308"/>
      <c r="P3" s="308"/>
      <c r="Q3" s="308"/>
      <c r="R3" s="308"/>
      <c r="S3" s="308"/>
      <c r="T3" s="308"/>
      <c r="U3" s="308"/>
      <c r="V3" s="308"/>
      <c r="W3" s="308"/>
      <c r="X3" s="308"/>
      <c r="Y3" s="308"/>
      <c r="Z3" s="308"/>
      <c r="AA3" s="308"/>
      <c r="AB3" s="309"/>
    </row>
    <row r="4" spans="1:28" s="90" customFormat="1" ht="22.5" customHeight="1">
      <c r="A4" s="98"/>
      <c r="B4" s="147"/>
      <c r="C4" s="147"/>
      <c r="D4" s="147"/>
      <c r="E4" s="147"/>
      <c r="F4" s="147"/>
      <c r="G4" s="147"/>
      <c r="H4" s="147"/>
      <c r="I4" s="147"/>
      <c r="J4" s="147"/>
      <c r="K4" s="147"/>
      <c r="L4" s="147"/>
      <c r="M4" s="147"/>
      <c r="N4" s="147"/>
      <c r="O4" s="147"/>
      <c r="P4" s="147"/>
      <c r="Q4" s="147"/>
      <c r="R4" s="147"/>
      <c r="S4" s="147"/>
      <c r="T4" s="147"/>
      <c r="U4" s="147"/>
      <c r="V4" s="147"/>
      <c r="W4" s="147"/>
      <c r="X4" s="147"/>
      <c r="Y4" s="147"/>
      <c r="Z4" s="147"/>
      <c r="AA4" s="147"/>
      <c r="AB4" s="138"/>
    </row>
    <row r="5" spans="1:28" s="90" customFormat="1" ht="22.5" customHeight="1">
      <c r="A5" s="293" t="s">
        <v>71</v>
      </c>
      <c r="B5" s="306"/>
      <c r="C5" s="306"/>
      <c r="D5" s="306"/>
      <c r="E5" s="306"/>
      <c r="F5" s="307"/>
      <c r="G5" s="148">
        <v>0</v>
      </c>
      <c r="H5" s="137"/>
      <c r="I5" s="137"/>
      <c r="J5" s="137"/>
      <c r="K5" s="137"/>
      <c r="L5" s="137"/>
      <c r="M5" s="137"/>
      <c r="N5" s="137"/>
      <c r="O5" s="147"/>
      <c r="P5" s="147"/>
      <c r="Q5" s="147"/>
      <c r="R5" s="147"/>
      <c r="S5" s="147"/>
      <c r="T5" s="147"/>
      <c r="U5" s="147"/>
      <c r="V5" s="147"/>
      <c r="W5" s="147"/>
      <c r="X5" s="147"/>
      <c r="Y5" s="147"/>
      <c r="Z5" s="147"/>
      <c r="AA5" s="147"/>
      <c r="AB5" s="138"/>
    </row>
    <row r="6" spans="1:28" s="90" customFormat="1" ht="22.5" customHeight="1">
      <c r="A6" s="293" t="s">
        <v>72</v>
      </c>
      <c r="B6" s="306"/>
      <c r="C6" s="306"/>
      <c r="D6" s="306"/>
      <c r="E6" s="306"/>
      <c r="F6" s="306"/>
      <c r="G6" s="149">
        <v>0</v>
      </c>
      <c r="H6" s="147"/>
      <c r="I6" s="147"/>
      <c r="J6" s="147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7"/>
      <c r="Y6" s="147"/>
      <c r="Z6" s="147"/>
      <c r="AA6" s="147"/>
      <c r="AB6" s="138"/>
    </row>
    <row r="7" spans="1:28" s="90" customFormat="1" ht="22.5" customHeight="1">
      <c r="A7" s="98"/>
      <c r="B7" s="99"/>
      <c r="C7" s="100"/>
      <c r="D7" s="101"/>
      <c r="E7" s="100"/>
      <c r="F7" s="101"/>
      <c r="G7" s="102"/>
      <c r="H7" s="102"/>
      <c r="I7" s="140"/>
      <c r="J7" s="102"/>
      <c r="K7" s="99"/>
      <c r="L7" s="99"/>
      <c r="M7" s="99"/>
      <c r="N7" s="100"/>
      <c r="O7" s="101"/>
      <c r="P7" s="100"/>
      <c r="Q7" s="100"/>
      <c r="R7" s="99"/>
      <c r="S7" s="101"/>
      <c r="T7" s="99"/>
      <c r="U7" s="99"/>
      <c r="V7" s="99"/>
      <c r="W7" s="99"/>
      <c r="X7" s="99"/>
      <c r="Y7" s="99"/>
      <c r="Z7" s="99"/>
      <c r="AA7" s="99"/>
      <c r="AB7" s="146"/>
    </row>
    <row r="8" spans="1:28" s="90" customFormat="1" ht="22.5" customHeight="1">
      <c r="A8" s="253" t="s">
        <v>14</v>
      </c>
      <c r="B8" s="263"/>
      <c r="C8" s="264"/>
      <c r="D8" s="253" t="s">
        <v>15</v>
      </c>
      <c r="E8" s="263"/>
      <c r="F8" s="263"/>
      <c r="G8" s="263"/>
      <c r="H8" s="263"/>
      <c r="I8" s="263"/>
      <c r="J8" s="263"/>
      <c r="K8" s="264"/>
      <c r="L8" s="253" t="s">
        <v>16</v>
      </c>
      <c r="M8" s="263"/>
      <c r="N8" s="264"/>
      <c r="O8" s="253" t="s">
        <v>1</v>
      </c>
      <c r="P8" s="263"/>
      <c r="Q8" s="263"/>
      <c r="R8" s="253" t="s">
        <v>17</v>
      </c>
      <c r="S8" s="264"/>
      <c r="T8" s="253" t="s">
        <v>18</v>
      </c>
      <c r="U8" s="263"/>
      <c r="V8" s="263"/>
      <c r="W8" s="264"/>
      <c r="X8" s="253" t="s">
        <v>19</v>
      </c>
      <c r="Y8" s="263"/>
      <c r="Z8" s="263"/>
      <c r="AA8" s="103" t="s">
        <v>47</v>
      </c>
      <c r="AB8" s="103" t="s">
        <v>69</v>
      </c>
    </row>
    <row r="9" spans="1:28" ht="36" customHeight="1">
      <c r="A9" s="104" t="s">
        <v>21</v>
      </c>
      <c r="B9" s="104" t="s">
        <v>22</v>
      </c>
      <c r="C9" s="144" t="s">
        <v>25</v>
      </c>
      <c r="D9" s="104" t="s">
        <v>24</v>
      </c>
      <c r="E9" s="105" t="s">
        <v>25</v>
      </c>
      <c r="F9" s="104" t="s">
        <v>26</v>
      </c>
      <c r="G9" s="141" t="s">
        <v>64</v>
      </c>
      <c r="H9" s="106" t="s">
        <v>65</v>
      </c>
      <c r="I9" s="142" t="s">
        <v>66</v>
      </c>
      <c r="J9" s="141" t="s">
        <v>67</v>
      </c>
      <c r="K9" s="104" t="s">
        <v>28</v>
      </c>
      <c r="L9" s="104" t="s">
        <v>21</v>
      </c>
      <c r="M9" s="104" t="s">
        <v>24</v>
      </c>
      <c r="N9" s="144" t="s">
        <v>25</v>
      </c>
      <c r="O9" s="104" t="s">
        <v>30</v>
      </c>
      <c r="P9" s="105" t="s">
        <v>31</v>
      </c>
      <c r="Q9" s="105" t="s">
        <v>32</v>
      </c>
      <c r="R9" s="104" t="s">
        <v>33</v>
      </c>
      <c r="S9" s="104" t="s">
        <v>26</v>
      </c>
      <c r="T9" s="104" t="s">
        <v>33</v>
      </c>
      <c r="U9" s="104" t="s">
        <v>34</v>
      </c>
      <c r="V9" s="104" t="s">
        <v>35</v>
      </c>
      <c r="W9" s="104" t="s">
        <v>36</v>
      </c>
      <c r="X9" s="104" t="s">
        <v>21</v>
      </c>
      <c r="Y9" s="104" t="s">
        <v>24</v>
      </c>
      <c r="Z9" s="104" t="s">
        <v>37</v>
      </c>
      <c r="AA9" s="104" t="s">
        <v>25</v>
      </c>
      <c r="AB9" s="145" t="s">
        <v>68</v>
      </c>
    </row>
    <row r="10" spans="1:28" ht="15">
      <c r="A10" s="108"/>
      <c r="B10" s="108"/>
      <c r="C10" s="109"/>
      <c r="D10" s="110"/>
      <c r="E10" s="109"/>
      <c r="F10" s="111"/>
      <c r="G10" s="112"/>
      <c r="H10" s="112"/>
      <c r="I10" s="143"/>
      <c r="J10" s="112"/>
      <c r="K10" s="108"/>
      <c r="L10" s="108"/>
      <c r="M10" s="108"/>
      <c r="N10" s="109"/>
      <c r="O10" s="111"/>
      <c r="P10" s="109"/>
      <c r="Q10" s="109"/>
      <c r="R10" s="108"/>
      <c r="S10" s="111"/>
      <c r="T10" s="108"/>
      <c r="U10" s="108"/>
      <c r="V10" s="108"/>
      <c r="W10" s="108"/>
      <c r="X10" s="113"/>
      <c r="Y10" s="113"/>
      <c r="Z10" s="113"/>
      <c r="AA10" s="114"/>
      <c r="AB10" s="109"/>
    </row>
    <row r="11" spans="3:28" ht="15">
      <c r="C11" s="107"/>
      <c r="D11" s="107"/>
      <c r="E11" s="107"/>
      <c r="F11" s="107"/>
      <c r="G11" s="107"/>
      <c r="H11" s="107"/>
      <c r="I11" s="107"/>
      <c r="J11" s="107"/>
      <c r="N11" s="107"/>
      <c r="O11" s="107"/>
      <c r="P11" s="107"/>
      <c r="Q11" s="107"/>
      <c r="S11" s="107"/>
      <c r="AB11" s="107"/>
    </row>
    <row r="12" spans="3:28" ht="15">
      <c r="C12" s="107"/>
      <c r="D12" s="107"/>
      <c r="E12" s="107"/>
      <c r="F12" s="107"/>
      <c r="G12" s="107"/>
      <c r="H12" s="107"/>
      <c r="I12" s="107"/>
      <c r="J12" s="107"/>
      <c r="N12" s="107"/>
      <c r="O12" s="107"/>
      <c r="P12" s="107"/>
      <c r="Q12" s="107"/>
      <c r="S12" s="107"/>
      <c r="AB12" s="107"/>
    </row>
    <row r="13" spans="3:28" ht="15">
      <c r="C13" s="107"/>
      <c r="D13" s="107"/>
      <c r="E13" s="107"/>
      <c r="F13" s="107"/>
      <c r="G13" s="107"/>
      <c r="H13" s="107"/>
      <c r="I13" s="107"/>
      <c r="J13" s="107"/>
      <c r="N13" s="107"/>
      <c r="O13" s="107"/>
      <c r="P13" s="107"/>
      <c r="Q13" s="107"/>
      <c r="S13" s="107"/>
      <c r="AB13" s="107"/>
    </row>
    <row r="14" spans="3:28" ht="15">
      <c r="C14" s="107"/>
      <c r="D14" s="107"/>
      <c r="E14" s="107"/>
      <c r="F14" s="107"/>
      <c r="G14" s="107"/>
      <c r="H14" s="107"/>
      <c r="I14" s="107"/>
      <c r="J14" s="107"/>
      <c r="N14" s="107"/>
      <c r="O14" s="107"/>
      <c r="P14" s="107"/>
      <c r="Q14" s="107"/>
      <c r="S14" s="107"/>
      <c r="AB14" s="107"/>
    </row>
    <row r="15" spans="3:28" ht="15">
      <c r="C15" s="107"/>
      <c r="D15" s="107"/>
      <c r="E15" s="107"/>
      <c r="F15" s="107"/>
      <c r="G15" s="107"/>
      <c r="H15" s="107"/>
      <c r="I15" s="107"/>
      <c r="J15" s="107"/>
      <c r="N15" s="107"/>
      <c r="O15" s="107"/>
      <c r="P15" s="107"/>
      <c r="Q15" s="107"/>
      <c r="S15" s="107"/>
      <c r="AB15" s="107"/>
    </row>
    <row r="16" spans="3:28" ht="15">
      <c r="C16" s="107"/>
      <c r="D16" s="107"/>
      <c r="E16" s="107"/>
      <c r="F16" s="107"/>
      <c r="G16" s="107"/>
      <c r="H16" s="107"/>
      <c r="I16" s="107"/>
      <c r="J16" s="107"/>
      <c r="N16" s="107"/>
      <c r="O16" s="107"/>
      <c r="P16" s="107"/>
      <c r="Q16" s="107"/>
      <c r="S16" s="107"/>
      <c r="AB16" s="107"/>
    </row>
    <row r="17" spans="3:28" ht="15">
      <c r="C17" s="107"/>
      <c r="D17" s="107"/>
      <c r="E17" s="107"/>
      <c r="F17" s="107"/>
      <c r="G17" s="107"/>
      <c r="H17" s="107"/>
      <c r="I17" s="107"/>
      <c r="J17" s="107"/>
      <c r="N17" s="107"/>
      <c r="O17" s="107"/>
      <c r="P17" s="107"/>
      <c r="Q17" s="107"/>
      <c r="S17" s="107"/>
      <c r="AB17" s="107"/>
    </row>
  </sheetData>
  <sheetProtection/>
  <mergeCells count="11">
    <mergeCell ref="T8:W8"/>
    <mergeCell ref="X8:Z8"/>
    <mergeCell ref="A5:F5"/>
    <mergeCell ref="A6:F6"/>
    <mergeCell ref="A1:AB1"/>
    <mergeCell ref="A3:AB3"/>
    <mergeCell ref="A8:C8"/>
    <mergeCell ref="D8:K8"/>
    <mergeCell ref="L8:N8"/>
    <mergeCell ref="O8:Q8"/>
    <mergeCell ref="R8:S8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20"/>
  <sheetViews>
    <sheetView showGridLines="0" zoomScalePageLayoutView="0" workbookViewId="0" topLeftCell="C1">
      <selection activeCell="A1" sqref="A1:P1"/>
    </sheetView>
  </sheetViews>
  <sheetFormatPr defaultColWidth="9.140625" defaultRowHeight="12.75"/>
  <cols>
    <col min="1" max="1" width="0" style="107" hidden="1" customWidth="1"/>
    <col min="2" max="2" width="10.28125" style="107" hidden="1" customWidth="1"/>
    <col min="3" max="3" width="15.7109375" style="120" customWidth="1"/>
    <col min="4" max="4" width="10.7109375" style="119" bestFit="1" customWidth="1"/>
    <col min="5" max="5" width="10.7109375" style="119" customWidth="1"/>
    <col min="6" max="6" width="43.7109375" style="120" customWidth="1"/>
    <col min="7" max="7" width="15.57421875" style="120" hidden="1" customWidth="1"/>
    <col min="8" max="9" width="12.140625" style="121" customWidth="1"/>
    <col min="10" max="10" width="22.8515625" style="120" customWidth="1"/>
    <col min="11" max="11" width="13.7109375" style="120" customWidth="1"/>
    <col min="12" max="12" width="21.7109375" style="107" customWidth="1"/>
    <col min="13" max="16" width="12.140625" style="107" customWidth="1"/>
    <col min="17" max="16384" width="9.140625" style="107" customWidth="1"/>
  </cols>
  <sheetData>
    <row r="1" spans="1:17" s="90" customFormat="1" ht="22.5" customHeight="1">
      <c r="A1" s="269"/>
      <c r="B1" s="270"/>
      <c r="C1" s="270"/>
      <c r="D1" s="270"/>
      <c r="E1" s="270"/>
      <c r="F1" s="270"/>
      <c r="G1" s="270"/>
      <c r="H1" s="270"/>
      <c r="I1" s="270"/>
      <c r="J1" s="270"/>
      <c r="K1" s="270"/>
      <c r="L1" s="270"/>
      <c r="M1" s="270"/>
      <c r="N1" s="270"/>
      <c r="O1" s="270"/>
      <c r="P1" s="270"/>
      <c r="Q1" s="153"/>
    </row>
    <row r="2" s="97" customFormat="1" ht="15" customHeight="1"/>
    <row r="3" spans="1:17" s="90" customFormat="1" ht="22.5" customHeight="1">
      <c r="A3" s="323" t="s">
        <v>110</v>
      </c>
      <c r="B3" s="323"/>
      <c r="C3" s="323"/>
      <c r="D3" s="323"/>
      <c r="E3" s="323"/>
      <c r="F3" s="323"/>
      <c r="G3" s="323"/>
      <c r="H3" s="323"/>
      <c r="I3" s="323"/>
      <c r="J3" s="324"/>
      <c r="K3" s="324"/>
      <c r="L3" s="324"/>
      <c r="M3" s="324"/>
      <c r="N3" s="324"/>
      <c r="O3" s="324"/>
      <c r="P3" s="324"/>
      <c r="Q3" s="152"/>
    </row>
    <row r="4" spans="1:17" s="90" customFormat="1" ht="15">
      <c r="A4" s="321"/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  <c r="N4" s="321"/>
      <c r="O4" s="321"/>
      <c r="P4" s="322"/>
      <c r="Q4" s="152"/>
    </row>
    <row r="5" spans="1:17" s="90" customFormat="1" ht="22.5" customHeight="1">
      <c r="A5" s="310" t="s">
        <v>109</v>
      </c>
      <c r="B5" s="310"/>
      <c r="C5" s="310"/>
      <c r="D5" s="310"/>
      <c r="E5" s="310"/>
      <c r="F5" s="310"/>
      <c r="G5" s="310"/>
      <c r="H5" s="310"/>
      <c r="I5" s="311"/>
      <c r="J5" s="207" t="s">
        <v>108</v>
      </c>
      <c r="K5" s="151"/>
      <c r="L5" s="151"/>
      <c r="M5" s="151"/>
      <c r="N5" s="151"/>
      <c r="O5" s="151"/>
      <c r="P5" s="206"/>
      <c r="Q5" s="152"/>
    </row>
    <row r="6" spans="3:16" s="90" customFormat="1" ht="22.5" customHeight="1">
      <c r="C6" s="318" t="s">
        <v>95</v>
      </c>
      <c r="D6" s="319"/>
      <c r="E6" s="319"/>
      <c r="F6" s="319"/>
      <c r="G6" s="320"/>
      <c r="H6" s="200">
        <v>0</v>
      </c>
      <c r="I6" s="204"/>
      <c r="J6" s="316" t="s">
        <v>95</v>
      </c>
      <c r="K6" s="316"/>
      <c r="L6" s="316"/>
      <c r="M6" s="316"/>
      <c r="N6" s="317"/>
      <c r="O6" s="205">
        <v>0</v>
      </c>
      <c r="P6" s="204"/>
    </row>
    <row r="7" spans="3:16" s="90" customFormat="1" ht="22.5" customHeight="1">
      <c r="C7" s="318" t="s">
        <v>93</v>
      </c>
      <c r="D7" s="319"/>
      <c r="E7" s="319"/>
      <c r="F7" s="319"/>
      <c r="G7" s="201"/>
      <c r="H7" s="200">
        <v>0</v>
      </c>
      <c r="I7" s="202"/>
      <c r="J7" s="314" t="s">
        <v>93</v>
      </c>
      <c r="K7" s="314"/>
      <c r="L7" s="314"/>
      <c r="M7" s="314"/>
      <c r="N7" s="315"/>
      <c r="O7" s="203">
        <v>0</v>
      </c>
      <c r="P7" s="202"/>
    </row>
    <row r="8" spans="3:16" s="90" customFormat="1" ht="22.5" customHeight="1">
      <c r="C8" s="318" t="s">
        <v>92</v>
      </c>
      <c r="D8" s="319"/>
      <c r="E8" s="319"/>
      <c r="F8" s="319"/>
      <c r="G8" s="201"/>
      <c r="H8" s="200">
        <f>H6-H7</f>
        <v>0</v>
      </c>
      <c r="I8" s="198"/>
      <c r="J8" s="312" t="s">
        <v>92</v>
      </c>
      <c r="K8" s="312"/>
      <c r="L8" s="312"/>
      <c r="M8" s="312"/>
      <c r="N8" s="313"/>
      <c r="O8" s="199">
        <v>0</v>
      </c>
      <c r="P8" s="198"/>
    </row>
    <row r="9" spans="3:16" s="90" customFormat="1" ht="15">
      <c r="C9" s="197"/>
      <c r="D9" s="197"/>
      <c r="E9" s="197"/>
      <c r="F9" s="197"/>
      <c r="G9" s="196"/>
      <c r="H9" s="195"/>
      <c r="I9" s="168"/>
      <c r="J9" s="171"/>
      <c r="K9" s="171"/>
      <c r="L9" s="171"/>
      <c r="M9" s="171"/>
      <c r="N9" s="171"/>
      <c r="O9" s="194"/>
      <c r="P9" s="193"/>
    </row>
    <row r="10" spans="1:16" s="90" customFormat="1" ht="16.5" customHeight="1">
      <c r="A10" s="325" t="s">
        <v>107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7"/>
    </row>
    <row r="11" spans="1:16" s="90" customFormat="1" ht="22.5" customHeight="1">
      <c r="A11" s="253" t="s">
        <v>14</v>
      </c>
      <c r="B11" s="264"/>
      <c r="C11" s="253" t="s">
        <v>15</v>
      </c>
      <c r="D11" s="263"/>
      <c r="E11" s="263"/>
      <c r="F11" s="263"/>
      <c r="G11" s="263"/>
      <c r="H11" s="263"/>
      <c r="I11" s="264"/>
      <c r="J11" s="253" t="s">
        <v>1</v>
      </c>
      <c r="K11" s="264"/>
      <c r="L11" s="150"/>
      <c r="M11" s="253" t="s">
        <v>62</v>
      </c>
      <c r="N11" s="263"/>
      <c r="O11" s="263"/>
      <c r="P11" s="264"/>
    </row>
    <row r="12" spans="1:16" ht="36" customHeight="1">
      <c r="A12" s="104" t="s">
        <v>21</v>
      </c>
      <c r="B12" s="192" t="s">
        <v>106</v>
      </c>
      <c r="C12" s="104" t="s">
        <v>24</v>
      </c>
      <c r="D12" s="105" t="s">
        <v>25</v>
      </c>
      <c r="E12" s="191" t="s">
        <v>105</v>
      </c>
      <c r="F12" s="104" t="s">
        <v>26</v>
      </c>
      <c r="G12" s="104" t="s">
        <v>28</v>
      </c>
      <c r="H12" s="141" t="s">
        <v>64</v>
      </c>
      <c r="I12" s="106" t="s">
        <v>65</v>
      </c>
      <c r="J12" s="104" t="s">
        <v>30</v>
      </c>
      <c r="K12" s="104" t="s">
        <v>31</v>
      </c>
      <c r="L12" s="131" t="s">
        <v>104</v>
      </c>
      <c r="M12" s="129" t="s">
        <v>64</v>
      </c>
      <c r="N12" s="129" t="s">
        <v>103</v>
      </c>
      <c r="O12" s="129" t="s">
        <v>102</v>
      </c>
      <c r="P12" s="129" t="s">
        <v>63</v>
      </c>
    </row>
    <row r="13" spans="3:15" ht="15">
      <c r="C13" s="110"/>
      <c r="D13" s="109"/>
      <c r="E13" s="109"/>
      <c r="F13" s="111"/>
      <c r="G13" s="111"/>
      <c r="H13" s="112"/>
      <c r="I13" s="112"/>
      <c r="J13" s="111"/>
      <c r="K13" s="111"/>
      <c r="L13" s="109"/>
      <c r="M13" s="112"/>
      <c r="N13" s="112"/>
      <c r="O13" s="112"/>
    </row>
    <row r="14" spans="3:11" ht="15">
      <c r="C14" s="107"/>
      <c r="D14" s="107"/>
      <c r="E14" s="107"/>
      <c r="F14" s="107"/>
      <c r="G14" s="107"/>
      <c r="H14" s="107"/>
      <c r="I14" s="107"/>
      <c r="J14" s="107"/>
      <c r="K14" s="190"/>
    </row>
    <row r="15" spans="3:11" ht="15">
      <c r="C15" s="107"/>
      <c r="D15" s="107"/>
      <c r="E15" s="107"/>
      <c r="F15" s="107"/>
      <c r="G15" s="107"/>
      <c r="H15" s="107"/>
      <c r="I15" s="107"/>
      <c r="J15" s="107"/>
      <c r="K15" s="107"/>
    </row>
    <row r="16" spans="3:11" ht="15">
      <c r="C16" s="107"/>
      <c r="D16" s="107"/>
      <c r="E16" s="107"/>
      <c r="F16" s="107"/>
      <c r="G16" s="107"/>
      <c r="H16" s="107"/>
      <c r="I16" s="107"/>
      <c r="J16" s="107"/>
      <c r="K16" s="107"/>
    </row>
    <row r="17" spans="3:11" ht="15">
      <c r="C17" s="107"/>
      <c r="D17" s="107"/>
      <c r="E17" s="107"/>
      <c r="F17" s="107"/>
      <c r="G17" s="107"/>
      <c r="H17" s="107"/>
      <c r="I17" s="107"/>
      <c r="J17" s="107"/>
      <c r="K17" s="107"/>
    </row>
    <row r="18" spans="3:11" ht="15">
      <c r="C18" s="107"/>
      <c r="D18" s="107"/>
      <c r="E18" s="107"/>
      <c r="F18" s="107"/>
      <c r="G18" s="107"/>
      <c r="H18" s="107"/>
      <c r="I18" s="107"/>
      <c r="J18" s="107"/>
      <c r="K18" s="107"/>
    </row>
    <row r="19" spans="3:11" ht="15">
      <c r="C19" s="107"/>
      <c r="D19" s="107"/>
      <c r="E19" s="107"/>
      <c r="F19" s="107"/>
      <c r="G19" s="107"/>
      <c r="H19" s="107"/>
      <c r="I19" s="107"/>
      <c r="J19" s="107"/>
      <c r="K19" s="107"/>
    </row>
    <row r="20" spans="3:11" ht="15">
      <c r="C20" s="107"/>
      <c r="D20" s="107"/>
      <c r="E20" s="107"/>
      <c r="F20" s="107"/>
      <c r="G20" s="107"/>
      <c r="H20" s="107"/>
      <c r="I20" s="107"/>
      <c r="J20" s="107"/>
      <c r="K20" s="107"/>
    </row>
  </sheetData>
  <sheetProtection/>
  <mergeCells count="15">
    <mergeCell ref="A4:P4"/>
    <mergeCell ref="C11:I11"/>
    <mergeCell ref="A11:B11"/>
    <mergeCell ref="A3:P3"/>
    <mergeCell ref="A10:P10"/>
    <mergeCell ref="A1:P1"/>
    <mergeCell ref="J11:K11"/>
    <mergeCell ref="M11:P11"/>
    <mergeCell ref="A5:I5"/>
    <mergeCell ref="J8:N8"/>
    <mergeCell ref="J7:N7"/>
    <mergeCell ref="J6:N6"/>
    <mergeCell ref="C6:G6"/>
    <mergeCell ref="C7:F7"/>
    <mergeCell ref="C8:F8"/>
  </mergeCells>
  <dataValidations count="1">
    <dataValidation type="list" allowBlank="1" showInputMessage="1" showErrorMessage="1" sqref="P13">
      <formula1>"SI,NO"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UMVLSasuCr</cp:lastModifiedBy>
  <cp:lastPrinted>2015-01-23T09:39:52Z</cp:lastPrinted>
  <dcterms:created xsi:type="dcterms:W3CDTF">1996-11-05T10:16:36Z</dcterms:created>
  <dcterms:modified xsi:type="dcterms:W3CDTF">2021-11-10T17:15:48Z</dcterms:modified>
  <cp:category/>
  <cp:version/>
  <cp:contentType/>
  <cp:contentStatus/>
</cp:coreProperties>
</file>