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'FattureTempi'!$A$1:$AI$174</definedName>
  </definedNames>
  <calcPr fullCalcOnLoad="1"/>
</workbook>
</file>

<file path=xl/sharedStrings.xml><?xml version="1.0" encoding="utf-8"?>
<sst xmlns="http://schemas.openxmlformats.org/spreadsheetml/2006/main" count="1940" uniqueCount="532">
  <si>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</si>
  <si>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</si>
  <si>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</si>
  <si>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</si>
  <si>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</si>
  <si>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</si>
  <si>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</si>
  <si>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</si>
  <si>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</si>
  <si>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</si>
  <si>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</si>
  <si>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</si>
  <si>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</si>
  <si>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</si>
  <si>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</si>
  <si>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</si>
  <si>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</si>
  <si>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</si>
  <si>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</si>
  <si>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</si>
  <si>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</si>
  <si>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</si>
  <si>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</si>
  <si>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</si>
  <si>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</si>
  <si>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</si>
  <si>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</si>
  <si>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</si>
  <si>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</si>
  <si>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</si>
  <si>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</si>
  <si>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</si>
  <si>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</si>
  <si>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</si>
  <si>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</si>
  <si>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</si>
  <si>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</si>
  <si>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</si>
  <si>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</si>
  <si>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</si>
  <si>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</si>
  <si>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</si>
  <si>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</si>
  <si>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</si>
  <si>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</si>
  <si>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</si>
  <si>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</si>
  <si>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</si>
  <si>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</si>
  <si>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</si>
  <si>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</si>
  <si>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</si>
  <si>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</si>
  <si>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</si>
  <si>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</si>
  <si>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</si>
  <si>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</si>
  <si>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</si>
  <si>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</si>
  <si>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</si>
  <si>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</si>
  <si>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</si>
  <si>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</si>
  <si>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</si>
  <si>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</si>
  <si>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</si>
  <si>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</si>
  <si>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</si>
  <si>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</si>
  <si>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</si>
  <si>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</si>
  <si>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</si>
  <si>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</si>
  <si>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Usseaux</t>
  </si>
  <si>
    <t>Tempestività dei Pagamenti - Elenco Fatture Pagate - Periodo 01/04/2017 - 30/06/2017</t>
  </si>
  <si>
    <t>15/02/2017</t>
  </si>
  <si>
    <t>174002635</t>
  </si>
  <si>
    <t>19/01/2017</t>
  </si>
  <si>
    <t>FATTURA N. 174002635 DEL 19/01/2017 CONTATORE PER FORNITURA ENERGIA ELETTRICA IN BORGATA BALBOUTET IMPIANTO WI-FI</t>
  </si>
  <si>
    <t>SI</t>
  </si>
  <si>
    <t/>
  </si>
  <si>
    <t>24/01/2017</t>
  </si>
  <si>
    <t>ENERGRID S.P.A.</t>
  </si>
  <si>
    <t>08600990017</t>
  </si>
  <si>
    <t>SERVIZIO TECNICO</t>
  </si>
  <si>
    <t>07/04/2017</t>
  </si>
  <si>
    <t>08/02/2017</t>
  </si>
  <si>
    <t>1/PA</t>
  </si>
  <si>
    <t>21/03/2017</t>
  </si>
  <si>
    <t>FATTURA N. 1/PA GESTIONE IRON BIKE SU COMUNE DI USSEAUX</t>
  </si>
  <si>
    <t>Z551A47438</t>
  </si>
  <si>
    <t>23/03/2017</t>
  </si>
  <si>
    <t>IRONSIDE SRL</t>
  </si>
  <si>
    <t>03164330049</t>
  </si>
  <si>
    <t>AREA PATRIMONIO E VIGILANZA</t>
  </si>
  <si>
    <t>22/04/2017</t>
  </si>
  <si>
    <t>117208862</t>
  </si>
  <si>
    <t>24/03/2017</t>
  </si>
  <si>
    <t>FATTURA N. 117208862 DEL 24/03/2017 GENNAIO - FEBBRAIO 2017</t>
  </si>
  <si>
    <t>Z0C1E29D29</t>
  </si>
  <si>
    <t>03/04/2017</t>
  </si>
  <si>
    <t>METAN ALPI SESTRIERE srl</t>
  </si>
  <si>
    <t>06165040012</t>
  </si>
  <si>
    <t>SERVIZIO AMMINISTRATIVO E FINANZIARIO</t>
  </si>
  <si>
    <t>03/05/2017</t>
  </si>
  <si>
    <t>000006/17</t>
  </si>
  <si>
    <t>RIPARAZIONE SCUOLABUS</t>
  </si>
  <si>
    <t>ZE81D0452F</t>
  </si>
  <si>
    <t>RE.VE.DI. SERVICE SRL</t>
  </si>
  <si>
    <t>05640170014</t>
  </si>
  <si>
    <t>1730011058</t>
  </si>
  <si>
    <t>13/03/2017</t>
  </si>
  <si>
    <t>FATTURA N. 1730011058 DEL 13/03/2017 MANUTENZIONE IMPIANTI ILLUMINAZIONE PUBBLICA GENNAIO</t>
  </si>
  <si>
    <t>ZF91DC07E2</t>
  </si>
  <si>
    <t>14/03/2017</t>
  </si>
  <si>
    <t>ENEL SO.L.E srl AREA TERRITORIALE NORD-OVEST</t>
  </si>
  <si>
    <t>05999811002</t>
  </si>
  <si>
    <t>02/05/2017</t>
  </si>
  <si>
    <t>1730011059</t>
  </si>
  <si>
    <t>FATTURA N. 1730011059 DEL 13/03/2017 MANUTENZIONE IMPIANTI ILLUMINAZIONE PUBBLICA FEBBRAIO</t>
  </si>
  <si>
    <t>1730015118</t>
  </si>
  <si>
    <t>31/03/2017</t>
  </si>
  <si>
    <t>FATTURA N. 1730015118 DEL 31/03/2017 MANUTENZIONE IMPIANTI ILLUMINAZIONE PUBBLICA MARZO</t>
  </si>
  <si>
    <t>04/04/2017</t>
  </si>
  <si>
    <t>20/05/2017</t>
  </si>
  <si>
    <t>1730016323</t>
  </si>
  <si>
    <t>FATTURA N. 1730016323 DEL 31/03/2017 MANUTENZIONE IMPIANTI ILLUMINAZIONE PUBBLICA MARZO</t>
  </si>
  <si>
    <t>2017-0012285</t>
  </si>
  <si>
    <t>28/02/2017</t>
  </si>
  <si>
    <t>FATTURA N. 2017-0012285 DEL 28/02/2017 FEBBRAIO 2017</t>
  </si>
  <si>
    <t>Z1F1CDF3C0</t>
  </si>
  <si>
    <t>16/03/2017</t>
  </si>
  <si>
    <t>MANPOWER s.r.l.</t>
  </si>
  <si>
    <t>11947650153</t>
  </si>
  <si>
    <t>6/PA</t>
  </si>
  <si>
    <t>20/03/2017</t>
  </si>
  <si>
    <t>FATTURA N. 6/PA DEL 20/03/2017 MATERIALE PER MANUTENZIONE</t>
  </si>
  <si>
    <t>Z981DD9066</t>
  </si>
  <si>
    <t>MARCELLIN PAOLO GUIDO</t>
  </si>
  <si>
    <t>06123240019</t>
  </si>
  <si>
    <t>MRCPGD68C28G674D</t>
  </si>
  <si>
    <t>84</t>
  </si>
  <si>
    <t>FATTURA N. 84 DEL 24/03/2017 I TRIMESTRE</t>
  </si>
  <si>
    <t>Z0519E39FC</t>
  </si>
  <si>
    <t>30/03/2017</t>
  </si>
  <si>
    <t>TECNOTEAM S.R.L.</t>
  </si>
  <si>
    <t>03070730019</t>
  </si>
  <si>
    <t>30/04/2017</t>
  </si>
  <si>
    <t>49/PA</t>
  </si>
  <si>
    <t>FATTURA N. 49/PA DEL 31/03/2017 GENNAIO - MARZO 2017</t>
  </si>
  <si>
    <t>Z481E2B723</t>
  </si>
  <si>
    <t>06/04/2017</t>
  </si>
  <si>
    <t>G.M.G. s.n.c. soluzioni per l'ufficio</t>
  </si>
  <si>
    <t>08989840015</t>
  </si>
  <si>
    <t>06/05/2017</t>
  </si>
  <si>
    <t>174006254</t>
  </si>
  <si>
    <t>11/03/2017</t>
  </si>
  <si>
    <t>FATTURA N. 174006254 DEL 31/03/2017 FEBBRAIO 2017 MUNICIPIO</t>
  </si>
  <si>
    <t>Z371DC0694</t>
  </si>
  <si>
    <t>05/04/2017</t>
  </si>
  <si>
    <t>174006255</t>
  </si>
  <si>
    <t>FATTURA N. 174006255 DEL 11/03/2017 FEBBRAIO 2017 FORNO BALBOUTET</t>
  </si>
  <si>
    <t>174006256</t>
  </si>
  <si>
    <t>FATTURA N. 174006256 DEL 11/03/2017 FEBBRAIO 2017 LUCI PARK FRAISSE</t>
  </si>
  <si>
    <t>ZB91DC074D</t>
  </si>
  <si>
    <t>174006793</t>
  </si>
  <si>
    <t>FATTURA N. 174006793 DEL 11/03/2017 LAUX  FORNO E BALBOUTET WI - FI</t>
  </si>
  <si>
    <t>174006904</t>
  </si>
  <si>
    <t>FATTURA N. 174006904 DEL 11/03/2017 VIA DELLA CHIESA POURRIERES FEBBRAIO 2017</t>
  </si>
  <si>
    <t>174006905</t>
  </si>
  <si>
    <t>FATTURA N. 174006905 DEL 11/03/2017 MOLINO CANTON FEBBRAIO 2017</t>
  </si>
  <si>
    <t>174007068</t>
  </si>
  <si>
    <t>FATTURA N. 174007068 DEL 11/03/2017 ILLUNIMAZIONE PUBBLICA GENNAIO  2017</t>
  </si>
  <si>
    <t>174007069</t>
  </si>
  <si>
    <t>FATTURA N. 174007069 DEL 11/03/2017 MAGAZZINO FEBBRAIO  2017</t>
  </si>
  <si>
    <t>2697-PE</t>
  </si>
  <si>
    <t>FATTURA N. 2697-PE DEL 14/03/2017 VIA MEZZODì FEBBRAIO  2017</t>
  </si>
  <si>
    <t>Z6E1DC1080</t>
  </si>
  <si>
    <t>ILLUMIA S.p.A</t>
  </si>
  <si>
    <t>02356770988</t>
  </si>
  <si>
    <t>16/04/2017</t>
  </si>
  <si>
    <t>PJ00071283</t>
  </si>
  <si>
    <t>Z89184E477</t>
  </si>
  <si>
    <t>KUWAIT PETROLEUM ITALIA SPA</t>
  </si>
  <si>
    <t>00891951006</t>
  </si>
  <si>
    <t>15/05/2017</t>
  </si>
  <si>
    <t>2900100107201602</t>
  </si>
  <si>
    <t>25/01/2017</t>
  </si>
  <si>
    <t>FATTURA N. 2900100107201602 DEL 25/01/2017 FORNITURA ACQUA</t>
  </si>
  <si>
    <t>27/01/2017</t>
  </si>
  <si>
    <t>SMAT GRUPPO-SOCIETA' METROPOLI TANA ACQUE TORINO SpA</t>
  </si>
  <si>
    <t>07937540016</t>
  </si>
  <si>
    <t>26/02/2017</t>
  </si>
  <si>
    <t>2900100108201602</t>
  </si>
  <si>
    <t>FATTURA N. 2900100108201602 DEL 25/01/2017 FORNITURA ACQUA</t>
  </si>
  <si>
    <t>2900100109201602</t>
  </si>
  <si>
    <t>FATTURA N. 2900100109201602 DEL 25/01/2017 FORNITURA ACQUA</t>
  </si>
  <si>
    <t>2900100111201602</t>
  </si>
  <si>
    <t>FATTURA N. 2900100111201602 DEL 25/01/2017 FORNITURA ACQUA</t>
  </si>
  <si>
    <t>2900100112201602</t>
  </si>
  <si>
    <t>FATTURA N. 2900100112201602 DEL 25/01/2017 FORNITURA ACQUA</t>
  </si>
  <si>
    <t>2900100113201602</t>
  </si>
  <si>
    <t>FATTURA N. 2900100113201602 DEL 25/01/2017 FORNITURA ACQUA</t>
  </si>
  <si>
    <t>2900100114201602</t>
  </si>
  <si>
    <t>FATTURA N. 22900100114201602 DEL 25/01/2017 FORNITURA ACQUA</t>
  </si>
  <si>
    <t>017701081201214</t>
  </si>
  <si>
    <t>10/03/2017</t>
  </si>
  <si>
    <t>FATTURA N. 017701081201214 DEL 10/03/2017 LOC. PIAN DELL'ALPE FEBBRAIO 2017</t>
  </si>
  <si>
    <t>ENEL SERVIZIO ELETTRICO</t>
  </si>
  <si>
    <t>09633951000</t>
  </si>
  <si>
    <t>12/04/2017</t>
  </si>
  <si>
    <t>11/04/2017</t>
  </si>
  <si>
    <t>7/2017</t>
  </si>
  <si>
    <t>FATTURA N. 7/2017 DEL 16/03/2017 LIQUIDAZIONE SPESE TECNICHE RILIEVI PER REDAZIONE PERIZIA DI VARIANTE N. 1 6000 CAMPANILI</t>
  </si>
  <si>
    <t>5798741872</t>
  </si>
  <si>
    <t>28/03/2017</t>
  </si>
  <si>
    <t>PIERO PAZE'</t>
  </si>
  <si>
    <t>05246590011</t>
  </si>
  <si>
    <t>PZAPRI60L11G674N</t>
  </si>
  <si>
    <t>27/04/2017</t>
  </si>
  <si>
    <t>FATTPA 5_17</t>
  </si>
  <si>
    <t>FATTURA N. FATTPA 5_17 DEL 06/04/2017 STUDI DI FATTIBILITA' BANDI FEASR - PSR  E CONSOLIDAMENTO STRUTTURALE LOCALE MARGHERIA ASSIETTA</t>
  </si>
  <si>
    <t>Z861C4AA6C</t>
  </si>
  <si>
    <t>POMERO ARCH. STEFANO</t>
  </si>
  <si>
    <t>02718040047</t>
  </si>
  <si>
    <t>PMRSFN72H09D205P</t>
  </si>
  <si>
    <t>14/04/2017</t>
  </si>
  <si>
    <t>FATTPA 6_17</t>
  </si>
  <si>
    <t>FATTURA N. FATTPA 6_17 DEL 30/03/2017 LAVATOI BORGATE BALBOUTET E FRAISSE</t>
  </si>
  <si>
    <t>ZBE169AECB</t>
  </si>
  <si>
    <t>MAURINO ANTONIO</t>
  </si>
  <si>
    <t>03006580017</t>
  </si>
  <si>
    <t>FATTPA 7_17</t>
  </si>
  <si>
    <t>FATTURA N. FATTPA 7_17 DEL 30/03/2017 RECINZIONE MURO IN PIETRA FRAISSE</t>
  </si>
  <si>
    <t>Z5B1B9EE58</t>
  </si>
  <si>
    <t>14</t>
  </si>
  <si>
    <t>15/12/2016</t>
  </si>
  <si>
    <t>Interventi di manutenzione della pista Cialancia-Gorge-Fraisse-Laux .SCHEDA PMO 11002. 1 STATO DI AVANZAMENTO .CUP J13G15000760005</t>
  </si>
  <si>
    <t>Z881BDE86F</t>
  </si>
  <si>
    <t>16/12/2016</t>
  </si>
  <si>
    <t>NORD SCAVI SNC di CHALLIER M&amp;C</t>
  </si>
  <si>
    <t>06495450014</t>
  </si>
  <si>
    <t>14/02/2017</t>
  </si>
  <si>
    <t>3</t>
  </si>
  <si>
    <t>09/02/2017</t>
  </si>
  <si>
    <t>Servizio di sgombero neve e trattamento preventivo antigelo da effettuarsi nella borgata Fraisse e attività di supporto allo sgombero neve per la stagione invernale 2016-2017. CIG ZD91B7F607</t>
  </si>
  <si>
    <t>ZD91B7F607</t>
  </si>
  <si>
    <t>13/02/2017</t>
  </si>
  <si>
    <t>15/03/2017</t>
  </si>
  <si>
    <t>16</t>
  </si>
  <si>
    <t>RIF.CONTRATTO D'APPALTO DEL 28/11/2014 - LAVORI DI RIQUALIFICAZIONE URBANA DEI VILLAGGI ALPINI DI USSEAUX - CUP J11B1300020001 - CIG 5798741872 1 PROGRAMMA 6000 CAMPANILI - CERTIFICATO N 4 PER IL PAGAMENTO DELLA 4 RATA</t>
  </si>
  <si>
    <t>FA.RE s.a.s. di Fasolis Arch. Raffaellea &amp; C.</t>
  </si>
  <si>
    <t>00204070056</t>
  </si>
  <si>
    <t>15/04/2017</t>
  </si>
  <si>
    <t>26/04/2017</t>
  </si>
  <si>
    <t>53/PA</t>
  </si>
  <si>
    <t>10/04/2017</t>
  </si>
  <si>
    <t>MATERIALE INFORMATICO PER UFFICI</t>
  </si>
  <si>
    <t>Z251DE2DA7</t>
  </si>
  <si>
    <t>ALPIMEDIA COMMUNICATION snc DI BERGESIO E MARTIN</t>
  </si>
  <si>
    <t>07181160016</t>
  </si>
  <si>
    <t>12/05/2017</t>
  </si>
  <si>
    <t>30/06/2017</t>
  </si>
  <si>
    <t>2017-0019592</t>
  </si>
  <si>
    <t>SCISSIONE DEI PAGAMENTI ai sensi dell'art.17-ter del Dpr 633/1972 Premio INAIL gia' incluso negli oneri Retributivi e Previdenziali. 13.33 euro</t>
  </si>
  <si>
    <t>7/6</t>
  </si>
  <si>
    <t>FATTURA N. 7/6 DEL 31/03/2017 RIQUALIFICAZIONE URBANA VILLAGGI ALPINI MIGLIORAMENTO COLLEGAMENTO WI-FI</t>
  </si>
  <si>
    <t>Z951BCE140</t>
  </si>
  <si>
    <t>18/04/2017</t>
  </si>
  <si>
    <t>PSA S.R.L.</t>
  </si>
  <si>
    <t>09632490018</t>
  </si>
  <si>
    <t>19/05/2017</t>
  </si>
  <si>
    <t>7/P</t>
  </si>
  <si>
    <t>FATTURA N. 7/P DEL 18/04/2017 SITO TURISTICO</t>
  </si>
  <si>
    <t>Z021E45E76</t>
  </si>
  <si>
    <t>20/04/2017</t>
  </si>
  <si>
    <t>EUROSOFT SRL</t>
  </si>
  <si>
    <t>11447770014</t>
  </si>
  <si>
    <t>30/05/2017</t>
  </si>
  <si>
    <t>803 6</t>
  </si>
  <si>
    <t>FATTURA N- 803 6 DEL 31/03/2017 I TRIMESTRE SERIZIO ELABORAZIONE  PAGHE</t>
  </si>
  <si>
    <t>X900FEE2C5</t>
  </si>
  <si>
    <t>21/04/2017</t>
  </si>
  <si>
    <t>ALMA SPA</t>
  </si>
  <si>
    <t>00572290047</t>
  </si>
  <si>
    <t>29/06/2017</t>
  </si>
  <si>
    <t>V6000204</t>
  </si>
  <si>
    <t>FATTURA N. V6000204 DEL 14/04/2017 CONVENZIONE TESORERIA</t>
  </si>
  <si>
    <t>Z691DE13DC</t>
  </si>
  <si>
    <t>Intesa Sanpaolo S.p.A.</t>
  </si>
  <si>
    <t>10810700152</t>
  </si>
  <si>
    <t>7/7</t>
  </si>
  <si>
    <t>FATTURA N. 7/7 DEL 31/03/2017</t>
  </si>
  <si>
    <t>19/06/2017</t>
  </si>
  <si>
    <t>11/05/2017</t>
  </si>
  <si>
    <t>00001</t>
  </si>
  <si>
    <t>FATTURA N. 00001 DEL 10/04/2017 STUDIO DI FATTIBILITA' PER INTERVENTI IN BORGATA POURRIERES</t>
  </si>
  <si>
    <t>Z551B9F397</t>
  </si>
  <si>
    <t>LOSANO GEOM. PATRIK</t>
  </si>
  <si>
    <t>07349600010</t>
  </si>
  <si>
    <t>LSNPRK72L16G674V</t>
  </si>
  <si>
    <t>10/05/2017</t>
  </si>
  <si>
    <t>12/2017</t>
  </si>
  <si>
    <t>FATTURA N. 12/2017 DEL 27/04/2017 FOGNATURE BALBOUTET DIREZIONE LAVORI LIQUIDAZIONE ACCONTO SPESE TECNICHE</t>
  </si>
  <si>
    <t>ZD01670B33</t>
  </si>
  <si>
    <t>01/06/2017</t>
  </si>
  <si>
    <t>1730020455</t>
  </si>
  <si>
    <t>FATTURA N. 1730020455 DEL 30/04/2017 GESTIONE IMPIANTI ILLUMINAZIONE PUBBLICA APRILE 2017</t>
  </si>
  <si>
    <t>04/05/2017</t>
  </si>
  <si>
    <t>1730022285</t>
  </si>
  <si>
    <t>FATTURA N. 1730022285 DEL 30/04/2017 GESTIONE IMPIANTI ILLUMINAZIONE PUBBLICA APRILE 2017</t>
  </si>
  <si>
    <t>174008795</t>
  </si>
  <si>
    <t>FATTURA N.174008795 DEL 12/04/2017 ILLUMINAZIONE PUBBLICA MARZO 2017</t>
  </si>
  <si>
    <t>174008917</t>
  </si>
  <si>
    <t>FATTURA N.174008917 DEL 12/04/2017LUCI PARK OLIMPICO MARZO 2017</t>
  </si>
  <si>
    <t>174009121</t>
  </si>
  <si>
    <t>FATTURA N.174009121 DEL 12/04/2017 FORNO BALBOUTET  MARZO 2017</t>
  </si>
  <si>
    <t>174009338</t>
  </si>
  <si>
    <t>FATTURA N.174009338 DEL 12/04/2017 FORNO POURRIERES  MARZO 2017</t>
  </si>
  <si>
    <t>174009339</t>
  </si>
  <si>
    <t>FATTURA N.174009339 DEL 12/04/2017 MOLINO CANTON  MARZO 2017</t>
  </si>
  <si>
    <t>174010307</t>
  </si>
  <si>
    <t>FATTURA N.174010307 DEL 12/04/2017 MAGAZZINO MARZO 2017</t>
  </si>
  <si>
    <t>174010308</t>
  </si>
  <si>
    <t>FATTURA N.174010308 DEL 12/04/2017 FORNO LAUX E CONTATORE WI-FI BALBOUTET MARZO 2017</t>
  </si>
  <si>
    <t>2017-4006763</t>
  </si>
  <si>
    <t>19/04/2017</t>
  </si>
  <si>
    <t>SCISSIONE DEI PAGAMENTI ai sensi dell'art.17-ter del Dpr 633/1972</t>
  </si>
  <si>
    <t>017701081201215</t>
  </si>
  <si>
    <t>FATTURA ,.017701081201215 DEL 10/04/2017  STALLA PIAN DELL'ALPE MARZO</t>
  </si>
  <si>
    <t>18/05/2017</t>
  </si>
  <si>
    <t>017700980210041</t>
  </si>
  <si>
    <t>FATTURA ,.017700980210041 DEL 12/04/2017  MULINO CANTON CHIUSURA CONTRATTO</t>
  </si>
  <si>
    <t>14/05/2017</t>
  </si>
  <si>
    <t>174009120</t>
  </si>
  <si>
    <t>FATTURA 174009120  DEL 12/04/2017  MUNICIPIO MARZO</t>
  </si>
  <si>
    <t>8A00285907</t>
  </si>
  <si>
    <t>FATTURA N. 8A00285907 DEL 06/04/2017 3BIM 2017 012183909</t>
  </si>
  <si>
    <t>Z381E97E2D</t>
  </si>
  <si>
    <t>TELECOM ITALIA SPA</t>
  </si>
  <si>
    <t>00488410010</t>
  </si>
  <si>
    <t>8A00288508</t>
  </si>
  <si>
    <t>FATTURA N. 8A00288508 DEL 06/04/2017 3BIM 2017 0121884737</t>
  </si>
  <si>
    <t>7X01338244</t>
  </si>
  <si>
    <t>FATTURA N. 7X01338244 DEL 14/04/2017 3BIM 2017</t>
  </si>
  <si>
    <t>ZB41E97E43</t>
  </si>
  <si>
    <t>1698/FE</t>
  </si>
  <si>
    <t>05/05/2017</t>
  </si>
  <si>
    <t>Determina n. 60 del 03.05.17; Servizio di conservazione in outsourcing per l'anno 2017</t>
  </si>
  <si>
    <t>Z061E72D3E</t>
  </si>
  <si>
    <t>09/05/2017</t>
  </si>
  <si>
    <t>SISCOM  S.p.A</t>
  </si>
  <si>
    <t>01778000040</t>
  </si>
  <si>
    <t>04/06/2017</t>
  </si>
  <si>
    <t>25/05/2017</t>
  </si>
  <si>
    <t>117209723</t>
  </si>
  <si>
    <t>FATTURA N. 117209723 DEL 12/05/2017 GENNAIO - APRILE MAGAZZINO</t>
  </si>
  <si>
    <t>23/05/2017</t>
  </si>
  <si>
    <t>29/05/2017</t>
  </si>
  <si>
    <t>22/06/2017</t>
  </si>
  <si>
    <t>117209724</t>
  </si>
  <si>
    <t>FATTURA N. 117209724 DEL 12/05/2017 MARZO - APRILE MUNICIPIO</t>
  </si>
  <si>
    <t>26/05/2017</t>
  </si>
  <si>
    <t>000011-2017-ELETTR</t>
  </si>
  <si>
    <t>16/05/2017</t>
  </si>
  <si>
    <t>FATTUTA N. 000011-2017-ELETTR DEL 16/05/2017 LAVORI PER L'ALIMENTAZIONE ELETTRICA DEGLI APPARATI WI-FI COMUNALE</t>
  </si>
  <si>
    <t>ZB91CFB427</t>
  </si>
  <si>
    <t>BOUC WALTER IMPIANTI ELETTRICI</t>
  </si>
  <si>
    <t>08472300014</t>
  </si>
  <si>
    <t>17/06/2017</t>
  </si>
  <si>
    <t>8/PA</t>
  </si>
  <si>
    <t>FATTURA N. 8/PA DEL 18/05/2017 SERVIZIO DI SGOMBERO NEVE E TRATTAMENTO PREVENTIVO ANTIGELO DA EFFETTUARSI NELLA BORGATA FRAISSE E SALDO</t>
  </si>
  <si>
    <t>15/09/2017</t>
  </si>
  <si>
    <t>174011642</t>
  </si>
  <si>
    <t>FATTURA N. 174011642 DEL 12/05/2017 MULINO CANTON APRILE</t>
  </si>
  <si>
    <t>174011799</t>
  </si>
  <si>
    <t>FATTURA N. 174011799 DEL 12/05/2017 MUNICIPIO APRILE</t>
  </si>
  <si>
    <t>174011800</t>
  </si>
  <si>
    <t>FATTURA N. 174011800 DEL 12/05/2017 FORNO BALBOUTET APRILE</t>
  </si>
  <si>
    <t>174011801</t>
  </si>
  <si>
    <t>FATTURA N. 174011801 DEL 12/05/2017 PARK OLIMPICO APRILE</t>
  </si>
  <si>
    <t>174012339</t>
  </si>
  <si>
    <t>FATTURA N. 174012339 DEL 12/05/2017 ILLUMINAZIONE PUBBLICA APRILE</t>
  </si>
  <si>
    <t>174012340</t>
  </si>
  <si>
    <t>FATTURA N. 174012340 DEL 12/05/2017 MAGAZZINO APRILE</t>
  </si>
  <si>
    <t>174012341</t>
  </si>
  <si>
    <t>FATTURA N. 174012341 DEL 12/05/2017 VIA AL LAGO LAUX E PUNTO PRELIEVO BALBOUTET APRILE</t>
  </si>
  <si>
    <t>174013278</t>
  </si>
  <si>
    <t>FATTURA N. 174013278 DEL 12/05/2017 FORNO POURRIERES APRILE</t>
  </si>
  <si>
    <t>2017-0027049</t>
  </si>
  <si>
    <t>FATTURA N. 2017-0027049 DEL 30/04/2017 APRILE</t>
  </si>
  <si>
    <t>02/06/2017</t>
  </si>
  <si>
    <t>017701081201216</t>
  </si>
  <si>
    <t>FATTURA N. 017701081201216 DEL 10/05/2017 APRILE LOC. PIAN DELL'ALPE</t>
  </si>
  <si>
    <t>63/PA</t>
  </si>
  <si>
    <t>28/04/2017</t>
  </si>
  <si>
    <t>STAMPANTE PER TELELAVORO</t>
  </si>
  <si>
    <t>ZF01DE4DD1</t>
  </si>
  <si>
    <t>12/06/2017</t>
  </si>
  <si>
    <t>PJ00075242</t>
  </si>
  <si>
    <t>FATTURA N. PJ00075242 DEL 30/04/2017 GASOLIO SCUOLABUS</t>
  </si>
  <si>
    <t>08/05/2017</t>
  </si>
  <si>
    <t>14/06/2017</t>
  </si>
  <si>
    <t>2600/FE</t>
  </si>
  <si>
    <t>FATTURA N. 2600/FE DEL 19/05/2017 Determina n. 251 del 22.12.14; Attività di manutenzione e assistenza sul software Siscom. Periodo: anno 2017 -  Acconto</t>
  </si>
  <si>
    <t>Z8A1479855</t>
  </si>
  <si>
    <t>09/fe</t>
  </si>
  <si>
    <t>31/05/2017</t>
  </si>
  <si>
    <t>Z7E1DF7A7D</t>
  </si>
  <si>
    <t>LA TARGA snc</t>
  </si>
  <si>
    <t>03666780048</t>
  </si>
  <si>
    <t>01/07/2017</t>
  </si>
  <si>
    <t>00003</t>
  </si>
  <si>
    <t>FATTURA N. 00003 DEL 30/05/2017 ACQUISTO FIORI</t>
  </si>
  <si>
    <t>ZAA1EC1F1C</t>
  </si>
  <si>
    <t>AZ. AGR. MERIANO FRANCESCO M.&amp;D. S.S.</t>
  </si>
  <si>
    <t>02628900017</t>
  </si>
  <si>
    <t>2957/FE</t>
  </si>
  <si>
    <t>09/06/2017</t>
  </si>
  <si>
    <t>Contratto di manutenzione software e servizi web per l'anno 2017; Attività di manutenzione e assistenza sul software Siscom. Periodo: anno 2017 -  Acconto</t>
  </si>
  <si>
    <t>Z9B1E98059</t>
  </si>
  <si>
    <t>10/06/2017</t>
  </si>
  <si>
    <t>24/07/2017</t>
  </si>
  <si>
    <t>119/2017</t>
  </si>
  <si>
    <t>FATTURA N. 119/2017 DEL 25/05/2017 Fornitura gerani 2017 per allestimento floreale nelle 5 Borgate de Comune di Usseaux n. 390 a euro 1,80/cad  - trasporto 50%</t>
  </si>
  <si>
    <t>05/06/2017</t>
  </si>
  <si>
    <t>ECOSOL S.C.S.</t>
  </si>
  <si>
    <t>07216200019</t>
  </si>
  <si>
    <t>05/07/2017</t>
  </si>
  <si>
    <t>1730025055</t>
  </si>
  <si>
    <t>FATTURA N. 1730025055 DEL 31/05/2017 ILLUMINAZIONE PUBBLICA MAGGIO</t>
  </si>
  <si>
    <t>20/07/2017</t>
  </si>
  <si>
    <t>1730026583</t>
  </si>
  <si>
    <t>FATTURA N. 1730026583 DEL 31/05/2017 ILLUMINAZIONE PUBBLICA MAGGIO</t>
  </si>
  <si>
    <t>000001-2017-FE</t>
  </si>
  <si>
    <t>FATTURA N. 000001-2017-FE DEL 31/05/2017 TARGHE IN OTTONE</t>
  </si>
  <si>
    <t>Z811E417C8</t>
  </si>
  <si>
    <t>IVAN TRON</t>
  </si>
  <si>
    <t>11632300015</t>
  </si>
  <si>
    <t>TRNVNI71H10G674S</t>
  </si>
  <si>
    <t>13/06/2017</t>
  </si>
  <si>
    <t>001065</t>
  </si>
  <si>
    <t>FATTURA N. 001065 DEL 31/05/2017 CANCELLERIA</t>
  </si>
  <si>
    <t>Z031E64BE8</t>
  </si>
  <si>
    <t>06/06/2017</t>
  </si>
  <si>
    <t>PROCED</t>
  </si>
  <si>
    <t>01952150264</t>
  </si>
  <si>
    <t>31/07/2017</t>
  </si>
  <si>
    <t>PA007 - 2017</t>
  </si>
  <si>
    <t>08/06/2017</t>
  </si>
  <si>
    <t>FATTURA N. PA007 - 2017 GADGET</t>
  </si>
  <si>
    <t>Z961ECBA84</t>
  </si>
  <si>
    <t>PUBLIESSE DI AGLI' E BERGESE</t>
  </si>
  <si>
    <t>05846650017</t>
  </si>
  <si>
    <t>10/07/2017</t>
  </si>
  <si>
    <t>017701081201217</t>
  </si>
  <si>
    <t>FATTURA N. 017701081201217 DEL 10/06/2017 MAGGIO LOC. PIAN DELL'ALPE</t>
  </si>
  <si>
    <t>13/07/2017</t>
  </si>
  <si>
    <t>PJ00079156</t>
  </si>
  <si>
    <t>FATTURA N. PJ00079156 DEL 31/05/2017</t>
  </si>
  <si>
    <t>15/07/2017</t>
  </si>
  <si>
    <t>15/06/2017</t>
  </si>
  <si>
    <t>1PA</t>
  </si>
  <si>
    <t>FATTURA N. 1PA DEL 26/04/2017 ACCATASTAMENTO CABINA</t>
  </si>
  <si>
    <t>ZE5095ED62</t>
  </si>
  <si>
    <t>BRUNO BERTRAND</t>
  </si>
  <si>
    <t>01388850016</t>
  </si>
  <si>
    <t>BRTBRN48P26D812O</t>
  </si>
  <si>
    <t>174014409</t>
  </si>
  <si>
    <t>FATTURA N. 174014409 ILLUMINAZIONE PUBBLICA</t>
  </si>
  <si>
    <t>02/07/2017</t>
  </si>
  <si>
    <t>174014410</t>
  </si>
  <si>
    <t>FATTURA N. 174014410 ILLUMINAZIONE PUBBLICA MAGGIO</t>
  </si>
  <si>
    <t>174014411</t>
  </si>
  <si>
    <t>FATTURA N. 174014411 VIA AL LAGO USSEAUX - BALBOUTET PUNTO PRELIEVO MAGGIO</t>
  </si>
  <si>
    <t>174014623</t>
  </si>
  <si>
    <t>FATTURA N. 174014623 VIA CHIESA POURRIERES  MAGGIO</t>
  </si>
  <si>
    <t>174014841</t>
  </si>
  <si>
    <t>FATTURA N. 174014841 MUNICIPIO MAGGIO</t>
  </si>
  <si>
    <t>174014842</t>
  </si>
  <si>
    <t>FATTURA N. 174014842 FORNO BALBOUTET MAGGIO</t>
  </si>
  <si>
    <t>174014843</t>
  </si>
  <si>
    <t>FATTURA N. 174014843 LUCI PARK OLIMPICO FRAISSE MAGGIO</t>
  </si>
  <si>
    <t>174015688</t>
  </si>
  <si>
    <t>FATTURA N. 174015688 DEL 12/06/2017 MULINO MAGGIO</t>
  </si>
  <si>
    <t>2017-0035070</t>
  </si>
  <si>
    <t>FATTURA N. 2017-0035070 DEL 31/05/2017 MAGGIO</t>
  </si>
  <si>
    <t>fa02-2017</t>
  </si>
  <si>
    <t>FATTURA N. fa02-2017 DEL 13/06/2017 LOCANDINE MANIFESTAZIONI</t>
  </si>
  <si>
    <t>ZBB1EC3652</t>
  </si>
  <si>
    <t>STUDIO PUNTO A CAPO DI GIGLIOLA FOSCHIANO</t>
  </si>
  <si>
    <t>10777140012</t>
  </si>
  <si>
    <t>FSCGLL72M52G674L</t>
  </si>
  <si>
    <t>TOTALI FATTURE:</t>
  </si>
  <si>
    <t>IND. TEMPESTIVITA' FATTURE:</t>
  </si>
  <si>
    <t>Tempestività dei Pagamenti - Elenco Mandati senza Fatture - Periodo 01/04/2017 - 30/06/2017</t>
  </si>
  <si>
    <t>SEVERINI DEBORAH</t>
  </si>
  <si>
    <t>RIMBORSI AMMINISTRATORI VIAGGIO AEREO SARDEGNA PER PARTECIPAZIONE ASSEMBLEA NAZIONALE BORGHI PIù BELLI</t>
  </si>
  <si>
    <t>FERRETTI ANDREA</t>
  </si>
  <si>
    <t>INDENNITA' SINDACO APRILE</t>
  </si>
  <si>
    <t>REGIONE PIEMONTE-TESORERIA</t>
  </si>
  <si>
    <t>IRAP AMMINISTRATORI</t>
  </si>
  <si>
    <t>IRAP</t>
  </si>
  <si>
    <t>IRAP SEGRETARIO COMUNALE</t>
  </si>
  <si>
    <t>ASPROFLOR</t>
  </si>
  <si>
    <t>QUOTA DI ADESIONE 2017</t>
  </si>
  <si>
    <t>UNIONE MONTANA VALLI CHISONE E GERMANASCA</t>
  </si>
  <si>
    <t>PROGETTO ICLUSIONE SOCIALE GENNAIO - FEBBRAIO - MARZO</t>
  </si>
  <si>
    <t>INDENNITA' SINDACO MAGGIO</t>
  </si>
  <si>
    <t>MAG JLT SpA</t>
  </si>
  <si>
    <t>R.C. PATRIMONIALE</t>
  </si>
  <si>
    <t>ZE31D8D32F</t>
  </si>
  <si>
    <t>RIMBORSI AMMINISTRATORI BORGHIO IN VIAGGIO</t>
  </si>
  <si>
    <t>BANCA MONTE DEI PASCHI DI SIENA SpA SERVIZI INCASSI DIVERSI-MAV</t>
  </si>
  <si>
    <t>PAGAMENTO ANAC 3° QUADRIMESTRE 2016 OPERE DI SOSTEGNO E RETI DI DRENAGGIO VIA DELLA LEPRE 2° LOTTO</t>
  </si>
  <si>
    <t>ECONOMIE DI GARA (Somma Impegnate nell'Esercizio 2016 da riscrivere nell'Esercizio 2017)</t>
  </si>
  <si>
    <t>RIMBORSO SINDACO PE VIAGGIO A ROMA MANIFESTAIONE BORGHI IN VIAGGIO</t>
  </si>
  <si>
    <t>CONSORZIO ACEA PINEROLESE</t>
  </si>
  <si>
    <t>SMALTIMENTO RIFIUTI GENNAIO -FEBBRAIO - MARZO - APRILE 2017</t>
  </si>
  <si>
    <t>CASSA DEPOSITI E PRESTITI S.p.A</t>
  </si>
  <si>
    <t>RATA MUTUI GIUGNO</t>
  </si>
  <si>
    <t>MINISTERO DELL'ECONOMIA E DELLE FINANZE</t>
  </si>
  <si>
    <t>ALLEANZA NELLE ALPI - GEMEINDENETZWERK GESCHAFTSSTELLE</t>
  </si>
  <si>
    <t>INCONTRO BUDOIA</t>
  </si>
  <si>
    <t>ZCB1EF752B</t>
  </si>
  <si>
    <t>INDENNITA' SINDACO</t>
  </si>
  <si>
    <t>IRAP RISORSE DECENTRATE</t>
  </si>
  <si>
    <t>IRAP PRODUTTIVITA'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</si>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</sst>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2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49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660.19</v>
      </c>
      <c r="H8" s="112">
        <v>119.05</v>
      </c>
      <c r="I8" s="143" t="s">
        <v>79</v>
      </c>
      <c r="J8" s="112">
        <f aca="true" t="shared" si="0" ref="J8:J39">IF(I8="SI",G8-H8,G8)</f>
        <v>541.1400000000001</v>
      </c>
      <c r="K8" s="151" t="s">
        <v>80</v>
      </c>
      <c r="L8" s="108">
        <v>2017</v>
      </c>
      <c r="M8" s="108">
        <v>113</v>
      </c>
      <c r="N8" s="109" t="s">
        <v>81</v>
      </c>
      <c r="O8" s="111" t="s">
        <v>82</v>
      </c>
      <c r="P8" s="109" t="s">
        <v>83</v>
      </c>
      <c r="Q8" s="109" t="s">
        <v>80</v>
      </c>
      <c r="R8" s="108">
        <v>2</v>
      </c>
      <c r="S8" s="111" t="s">
        <v>84</v>
      </c>
      <c r="T8" s="108">
        <v>1010203</v>
      </c>
      <c r="U8" s="108">
        <v>140</v>
      </c>
      <c r="V8" s="108">
        <v>1050</v>
      </c>
      <c r="W8" s="108">
        <v>2</v>
      </c>
      <c r="X8" s="113">
        <v>2017</v>
      </c>
      <c r="Y8" s="113">
        <v>35</v>
      </c>
      <c r="Z8" s="113">
        <v>0</v>
      </c>
      <c r="AA8" s="114" t="s">
        <v>85</v>
      </c>
      <c r="AB8" s="108">
        <v>184</v>
      </c>
      <c r="AC8" s="109" t="s">
        <v>85</v>
      </c>
      <c r="AD8" s="152" t="s">
        <v>86</v>
      </c>
      <c r="AE8" s="152" t="s">
        <v>85</v>
      </c>
      <c r="AF8" s="153">
        <f aca="true" t="shared" si="1" ref="AF8:AF39">AE8-AD8</f>
        <v>58</v>
      </c>
      <c r="AG8" s="154">
        <f aca="true" t="shared" si="2" ref="AG8:AG39">IF(AI8="SI",0,J8)</f>
        <v>541.1400000000001</v>
      </c>
      <c r="AH8" s="155">
        <f aca="true" t="shared" si="3" ref="AH8:AH39">AG8*AF8</f>
        <v>31386.120000000006</v>
      </c>
      <c r="AI8" s="156"/>
    </row>
    <row r="9" spans="1:35" ht="15">
      <c r="A9" s="108">
        <v>2017</v>
      </c>
      <c r="B9" s="108">
        <v>77</v>
      </c>
      <c r="C9" s="109" t="s">
        <v>85</v>
      </c>
      <c r="D9" s="150" t="s">
        <v>87</v>
      </c>
      <c r="E9" s="109" t="s">
        <v>88</v>
      </c>
      <c r="F9" s="111" t="s">
        <v>89</v>
      </c>
      <c r="G9" s="112">
        <v>854</v>
      </c>
      <c r="H9" s="112">
        <v>154</v>
      </c>
      <c r="I9" s="143" t="s">
        <v>79</v>
      </c>
      <c r="J9" s="112">
        <f t="shared" si="0"/>
        <v>700</v>
      </c>
      <c r="K9" s="151" t="s">
        <v>90</v>
      </c>
      <c r="L9" s="108">
        <v>2017</v>
      </c>
      <c r="M9" s="108">
        <v>521</v>
      </c>
      <c r="N9" s="109" t="s">
        <v>91</v>
      </c>
      <c r="O9" s="111" t="s">
        <v>92</v>
      </c>
      <c r="P9" s="109" t="s">
        <v>93</v>
      </c>
      <c r="Q9" s="109" t="s">
        <v>93</v>
      </c>
      <c r="R9" s="108">
        <v>3</v>
      </c>
      <c r="S9" s="111" t="s">
        <v>94</v>
      </c>
      <c r="T9" s="108">
        <v>1070203</v>
      </c>
      <c r="U9" s="108">
        <v>2670</v>
      </c>
      <c r="V9" s="108">
        <v>1233</v>
      </c>
      <c r="W9" s="108">
        <v>99</v>
      </c>
      <c r="X9" s="113">
        <v>2016</v>
      </c>
      <c r="Y9" s="113">
        <v>250</v>
      </c>
      <c r="Z9" s="113">
        <v>0</v>
      </c>
      <c r="AA9" s="114" t="s">
        <v>85</v>
      </c>
      <c r="AB9" s="108">
        <v>196</v>
      </c>
      <c r="AC9" s="109" t="s">
        <v>85</v>
      </c>
      <c r="AD9" s="152" t="s">
        <v>95</v>
      </c>
      <c r="AE9" s="152" t="s">
        <v>85</v>
      </c>
      <c r="AF9" s="153">
        <f t="shared" si="1"/>
        <v>-15</v>
      </c>
      <c r="AG9" s="154">
        <f t="shared" si="2"/>
        <v>700</v>
      </c>
      <c r="AH9" s="155">
        <f t="shared" si="3"/>
        <v>-10500</v>
      </c>
      <c r="AI9" s="156"/>
    </row>
    <row r="10" spans="1:35" ht="15">
      <c r="A10" s="108">
        <v>2017</v>
      </c>
      <c r="B10" s="108">
        <v>78</v>
      </c>
      <c r="C10" s="109" t="s">
        <v>85</v>
      </c>
      <c r="D10" s="150" t="s">
        <v>96</v>
      </c>
      <c r="E10" s="109" t="s">
        <v>97</v>
      </c>
      <c r="F10" s="111" t="s">
        <v>98</v>
      </c>
      <c r="G10" s="112">
        <v>1048.82</v>
      </c>
      <c r="H10" s="112">
        <v>161.12</v>
      </c>
      <c r="I10" s="143" t="s">
        <v>79</v>
      </c>
      <c r="J10" s="112">
        <f t="shared" si="0"/>
        <v>887.6999999999999</v>
      </c>
      <c r="K10" s="151" t="s">
        <v>99</v>
      </c>
      <c r="L10" s="108">
        <v>2017</v>
      </c>
      <c r="M10" s="108">
        <v>604</v>
      </c>
      <c r="N10" s="109" t="s">
        <v>100</v>
      </c>
      <c r="O10" s="111" t="s">
        <v>101</v>
      </c>
      <c r="P10" s="109" t="s">
        <v>102</v>
      </c>
      <c r="Q10" s="109" t="s">
        <v>102</v>
      </c>
      <c r="R10" s="108">
        <v>1</v>
      </c>
      <c r="S10" s="111" t="s">
        <v>103</v>
      </c>
      <c r="T10" s="108">
        <v>1010203</v>
      </c>
      <c r="U10" s="108">
        <v>140</v>
      </c>
      <c r="V10" s="108">
        <v>1050</v>
      </c>
      <c r="W10" s="108">
        <v>3</v>
      </c>
      <c r="X10" s="113">
        <v>2017</v>
      </c>
      <c r="Y10" s="113">
        <v>56</v>
      </c>
      <c r="Z10" s="113">
        <v>0</v>
      </c>
      <c r="AA10" s="114" t="s">
        <v>85</v>
      </c>
      <c r="AB10" s="108">
        <v>188</v>
      </c>
      <c r="AC10" s="109" t="s">
        <v>85</v>
      </c>
      <c r="AD10" s="152" t="s">
        <v>104</v>
      </c>
      <c r="AE10" s="152" t="s">
        <v>85</v>
      </c>
      <c r="AF10" s="153">
        <f t="shared" si="1"/>
        <v>-26</v>
      </c>
      <c r="AG10" s="154">
        <f t="shared" si="2"/>
        <v>887.6999999999999</v>
      </c>
      <c r="AH10" s="155">
        <f t="shared" si="3"/>
        <v>-23080.199999999997</v>
      </c>
      <c r="AI10" s="156"/>
    </row>
    <row r="11" spans="1:35" ht="15">
      <c r="A11" s="108">
        <v>2017</v>
      </c>
      <c r="B11" s="108">
        <v>79</v>
      </c>
      <c r="C11" s="109" t="s">
        <v>85</v>
      </c>
      <c r="D11" s="150" t="s">
        <v>105</v>
      </c>
      <c r="E11" s="109" t="s">
        <v>91</v>
      </c>
      <c r="F11" s="111" t="s">
        <v>106</v>
      </c>
      <c r="G11" s="112">
        <v>259.82</v>
      </c>
      <c r="H11" s="112">
        <v>46.85</v>
      </c>
      <c r="I11" s="143" t="s">
        <v>79</v>
      </c>
      <c r="J11" s="112">
        <f t="shared" si="0"/>
        <v>212.97</v>
      </c>
      <c r="K11" s="151" t="s">
        <v>107</v>
      </c>
      <c r="L11" s="108">
        <v>2017</v>
      </c>
      <c r="M11" s="108">
        <v>539</v>
      </c>
      <c r="N11" s="109" t="s">
        <v>97</v>
      </c>
      <c r="O11" s="111" t="s">
        <v>108</v>
      </c>
      <c r="P11" s="109" t="s">
        <v>109</v>
      </c>
      <c r="Q11" s="109" t="s">
        <v>109</v>
      </c>
      <c r="R11" s="108">
        <v>2</v>
      </c>
      <c r="S11" s="111" t="s">
        <v>84</v>
      </c>
      <c r="T11" s="108">
        <v>1040503</v>
      </c>
      <c r="U11" s="108">
        <v>1900</v>
      </c>
      <c r="V11" s="108">
        <v>1190</v>
      </c>
      <c r="W11" s="108">
        <v>2</v>
      </c>
      <c r="X11" s="113">
        <v>2017</v>
      </c>
      <c r="Y11" s="113">
        <v>57</v>
      </c>
      <c r="Z11" s="113">
        <v>0</v>
      </c>
      <c r="AA11" s="114" t="s">
        <v>85</v>
      </c>
      <c r="AB11" s="108">
        <v>195</v>
      </c>
      <c r="AC11" s="109" t="s">
        <v>85</v>
      </c>
      <c r="AD11" s="152" t="s">
        <v>91</v>
      </c>
      <c r="AE11" s="152" t="s">
        <v>85</v>
      </c>
      <c r="AF11" s="153">
        <f t="shared" si="1"/>
        <v>15</v>
      </c>
      <c r="AG11" s="154">
        <f t="shared" si="2"/>
        <v>212.97</v>
      </c>
      <c r="AH11" s="155">
        <f t="shared" si="3"/>
        <v>3194.55</v>
      </c>
      <c r="AI11" s="156"/>
    </row>
    <row r="12" spans="1:35" ht="15">
      <c r="A12" s="108">
        <v>2017</v>
      </c>
      <c r="B12" s="108">
        <v>80</v>
      </c>
      <c r="C12" s="109" t="s">
        <v>85</v>
      </c>
      <c r="D12" s="150" t="s">
        <v>110</v>
      </c>
      <c r="E12" s="109" t="s">
        <v>111</v>
      </c>
      <c r="F12" s="111" t="s">
        <v>112</v>
      </c>
      <c r="G12" s="112">
        <v>584.31</v>
      </c>
      <c r="H12" s="112">
        <v>105.37</v>
      </c>
      <c r="I12" s="143" t="s">
        <v>79</v>
      </c>
      <c r="J12" s="112">
        <f t="shared" si="0"/>
        <v>478.93999999999994</v>
      </c>
      <c r="K12" s="151" t="s">
        <v>113</v>
      </c>
      <c r="L12" s="108">
        <v>2017</v>
      </c>
      <c r="M12" s="108">
        <v>442</v>
      </c>
      <c r="N12" s="109" t="s">
        <v>114</v>
      </c>
      <c r="O12" s="111" t="s">
        <v>115</v>
      </c>
      <c r="P12" s="109" t="s">
        <v>116</v>
      </c>
      <c r="Q12" s="109" t="s">
        <v>80</v>
      </c>
      <c r="R12" s="108">
        <v>1</v>
      </c>
      <c r="S12" s="111" t="s">
        <v>103</v>
      </c>
      <c r="T12" s="108">
        <v>1080203</v>
      </c>
      <c r="U12" s="108">
        <v>2890</v>
      </c>
      <c r="V12" s="108">
        <v>1938</v>
      </c>
      <c r="W12" s="108">
        <v>99</v>
      </c>
      <c r="X12" s="113">
        <v>2017</v>
      </c>
      <c r="Y12" s="113">
        <v>37</v>
      </c>
      <c r="Z12" s="113">
        <v>0</v>
      </c>
      <c r="AA12" s="114" t="s">
        <v>85</v>
      </c>
      <c r="AB12" s="108">
        <v>181</v>
      </c>
      <c r="AC12" s="109" t="s">
        <v>85</v>
      </c>
      <c r="AD12" s="152" t="s">
        <v>117</v>
      </c>
      <c r="AE12" s="152" t="s">
        <v>85</v>
      </c>
      <c r="AF12" s="153">
        <f t="shared" si="1"/>
        <v>-25</v>
      </c>
      <c r="AG12" s="154">
        <f t="shared" si="2"/>
        <v>478.93999999999994</v>
      </c>
      <c r="AH12" s="155">
        <f t="shared" si="3"/>
        <v>-11973.499999999998</v>
      </c>
      <c r="AI12" s="156"/>
    </row>
    <row r="13" spans="1:35" ht="15">
      <c r="A13" s="108">
        <v>2017</v>
      </c>
      <c r="B13" s="108">
        <v>81</v>
      </c>
      <c r="C13" s="109" t="s">
        <v>85</v>
      </c>
      <c r="D13" s="150" t="s">
        <v>118</v>
      </c>
      <c r="E13" s="109" t="s">
        <v>111</v>
      </c>
      <c r="F13" s="111" t="s">
        <v>119</v>
      </c>
      <c r="G13" s="112">
        <v>584.31</v>
      </c>
      <c r="H13" s="112">
        <v>105.37</v>
      </c>
      <c r="I13" s="143" t="s">
        <v>79</v>
      </c>
      <c r="J13" s="112">
        <f t="shared" si="0"/>
        <v>478.93999999999994</v>
      </c>
      <c r="K13" s="151" t="s">
        <v>113</v>
      </c>
      <c r="L13" s="108">
        <v>2017</v>
      </c>
      <c r="M13" s="108">
        <v>443</v>
      </c>
      <c r="N13" s="109" t="s">
        <v>114</v>
      </c>
      <c r="O13" s="111" t="s">
        <v>115</v>
      </c>
      <c r="P13" s="109" t="s">
        <v>116</v>
      </c>
      <c r="Q13" s="109" t="s">
        <v>80</v>
      </c>
      <c r="R13" s="108">
        <v>1</v>
      </c>
      <c r="S13" s="111" t="s">
        <v>103</v>
      </c>
      <c r="T13" s="108">
        <v>1080203</v>
      </c>
      <c r="U13" s="108">
        <v>2890</v>
      </c>
      <c r="V13" s="108">
        <v>1938</v>
      </c>
      <c r="W13" s="108">
        <v>99</v>
      </c>
      <c r="X13" s="113">
        <v>2017</v>
      </c>
      <c r="Y13" s="113">
        <v>37</v>
      </c>
      <c r="Z13" s="113">
        <v>0</v>
      </c>
      <c r="AA13" s="114" t="s">
        <v>85</v>
      </c>
      <c r="AB13" s="108">
        <v>181</v>
      </c>
      <c r="AC13" s="109" t="s">
        <v>85</v>
      </c>
      <c r="AD13" s="152" t="s">
        <v>117</v>
      </c>
      <c r="AE13" s="152" t="s">
        <v>85</v>
      </c>
      <c r="AF13" s="153">
        <f t="shared" si="1"/>
        <v>-25</v>
      </c>
      <c r="AG13" s="154">
        <f t="shared" si="2"/>
        <v>478.93999999999994</v>
      </c>
      <c r="AH13" s="155">
        <f t="shared" si="3"/>
        <v>-11973.499999999998</v>
      </c>
      <c r="AI13" s="156"/>
    </row>
    <row r="14" spans="1:35" ht="15">
      <c r="A14" s="108">
        <v>2017</v>
      </c>
      <c r="B14" s="108">
        <v>82</v>
      </c>
      <c r="C14" s="109" t="s">
        <v>85</v>
      </c>
      <c r="D14" s="150" t="s">
        <v>120</v>
      </c>
      <c r="E14" s="109" t="s">
        <v>121</v>
      </c>
      <c r="F14" s="111" t="s">
        <v>122</v>
      </c>
      <c r="G14" s="112">
        <v>153.76</v>
      </c>
      <c r="H14" s="112">
        <v>27.73</v>
      </c>
      <c r="I14" s="143" t="s">
        <v>79</v>
      </c>
      <c r="J14" s="112">
        <f t="shared" si="0"/>
        <v>126.02999999999999</v>
      </c>
      <c r="K14" s="151" t="s">
        <v>113</v>
      </c>
      <c r="L14" s="108">
        <v>2017</v>
      </c>
      <c r="M14" s="108">
        <v>611</v>
      </c>
      <c r="N14" s="109" t="s">
        <v>123</v>
      </c>
      <c r="O14" s="111" t="s">
        <v>115</v>
      </c>
      <c r="P14" s="109" t="s">
        <v>116</v>
      </c>
      <c r="Q14" s="109" t="s">
        <v>80</v>
      </c>
      <c r="R14" s="108">
        <v>1</v>
      </c>
      <c r="S14" s="111" t="s">
        <v>103</v>
      </c>
      <c r="T14" s="108">
        <v>1080203</v>
      </c>
      <c r="U14" s="108">
        <v>2890</v>
      </c>
      <c r="V14" s="108">
        <v>1938</v>
      </c>
      <c r="W14" s="108">
        <v>99</v>
      </c>
      <c r="X14" s="113">
        <v>2017</v>
      </c>
      <c r="Y14" s="113">
        <v>37</v>
      </c>
      <c r="Z14" s="113">
        <v>0</v>
      </c>
      <c r="AA14" s="114" t="s">
        <v>85</v>
      </c>
      <c r="AB14" s="108">
        <v>181</v>
      </c>
      <c r="AC14" s="109" t="s">
        <v>85</v>
      </c>
      <c r="AD14" s="152" t="s">
        <v>124</v>
      </c>
      <c r="AE14" s="152" t="s">
        <v>85</v>
      </c>
      <c r="AF14" s="153">
        <f t="shared" si="1"/>
        <v>-43</v>
      </c>
      <c r="AG14" s="154">
        <f t="shared" si="2"/>
        <v>126.02999999999999</v>
      </c>
      <c r="AH14" s="155">
        <f t="shared" si="3"/>
        <v>-5419.289999999999</v>
      </c>
      <c r="AI14" s="156"/>
    </row>
    <row r="15" spans="1:35" ht="15">
      <c r="A15" s="108">
        <v>2017</v>
      </c>
      <c r="B15" s="108">
        <v>83</v>
      </c>
      <c r="C15" s="109" t="s">
        <v>85</v>
      </c>
      <c r="D15" s="150" t="s">
        <v>125</v>
      </c>
      <c r="E15" s="109" t="s">
        <v>121</v>
      </c>
      <c r="F15" s="111" t="s">
        <v>126</v>
      </c>
      <c r="G15" s="112">
        <v>584.31</v>
      </c>
      <c r="H15" s="112">
        <v>105.37</v>
      </c>
      <c r="I15" s="143" t="s">
        <v>79</v>
      </c>
      <c r="J15" s="112">
        <f t="shared" si="0"/>
        <v>478.93999999999994</v>
      </c>
      <c r="K15" s="151" t="s">
        <v>113</v>
      </c>
      <c r="L15" s="108">
        <v>2017</v>
      </c>
      <c r="M15" s="108">
        <v>610</v>
      </c>
      <c r="N15" s="109" t="s">
        <v>123</v>
      </c>
      <c r="O15" s="111" t="s">
        <v>115</v>
      </c>
      <c r="P15" s="109" t="s">
        <v>116</v>
      </c>
      <c r="Q15" s="109" t="s">
        <v>80</v>
      </c>
      <c r="R15" s="108">
        <v>1</v>
      </c>
      <c r="S15" s="111" t="s">
        <v>103</v>
      </c>
      <c r="T15" s="108">
        <v>1080203</v>
      </c>
      <c r="U15" s="108">
        <v>2890</v>
      </c>
      <c r="V15" s="108">
        <v>1938</v>
      </c>
      <c r="W15" s="108">
        <v>99</v>
      </c>
      <c r="X15" s="113">
        <v>2017</v>
      </c>
      <c r="Y15" s="113">
        <v>37</v>
      </c>
      <c r="Z15" s="113">
        <v>0</v>
      </c>
      <c r="AA15" s="114" t="s">
        <v>85</v>
      </c>
      <c r="AB15" s="108">
        <v>181</v>
      </c>
      <c r="AC15" s="109" t="s">
        <v>85</v>
      </c>
      <c r="AD15" s="152" t="s">
        <v>124</v>
      </c>
      <c r="AE15" s="152" t="s">
        <v>85</v>
      </c>
      <c r="AF15" s="153">
        <f t="shared" si="1"/>
        <v>-43</v>
      </c>
      <c r="AG15" s="154">
        <f t="shared" si="2"/>
        <v>478.93999999999994</v>
      </c>
      <c r="AH15" s="155">
        <f t="shared" si="3"/>
        <v>-20594.42</v>
      </c>
      <c r="AI15" s="156"/>
    </row>
    <row r="16" spans="1:35" ht="15">
      <c r="A16" s="108">
        <v>2017</v>
      </c>
      <c r="B16" s="108">
        <v>84</v>
      </c>
      <c r="C16" s="109" t="s">
        <v>85</v>
      </c>
      <c r="D16" s="150" t="s">
        <v>127</v>
      </c>
      <c r="E16" s="109" t="s">
        <v>128</v>
      </c>
      <c r="F16" s="111" t="s">
        <v>129</v>
      </c>
      <c r="G16" s="112">
        <v>1271.56</v>
      </c>
      <c r="H16" s="112">
        <v>37.46</v>
      </c>
      <c r="I16" s="143" t="s">
        <v>79</v>
      </c>
      <c r="J16" s="112">
        <f t="shared" si="0"/>
        <v>1234.1</v>
      </c>
      <c r="K16" s="151" t="s">
        <v>130</v>
      </c>
      <c r="L16" s="108">
        <v>2017</v>
      </c>
      <c r="M16" s="108">
        <v>466</v>
      </c>
      <c r="N16" s="109" t="s">
        <v>131</v>
      </c>
      <c r="O16" s="111" t="s">
        <v>132</v>
      </c>
      <c r="P16" s="109" t="s">
        <v>133</v>
      </c>
      <c r="Q16" s="109" t="s">
        <v>80</v>
      </c>
      <c r="R16" s="108">
        <v>1</v>
      </c>
      <c r="S16" s="111" t="s">
        <v>103</v>
      </c>
      <c r="T16" s="108">
        <v>1040503</v>
      </c>
      <c r="U16" s="108">
        <v>1900</v>
      </c>
      <c r="V16" s="108">
        <v>1190</v>
      </c>
      <c r="W16" s="108">
        <v>99</v>
      </c>
      <c r="X16" s="113">
        <v>2017</v>
      </c>
      <c r="Y16" s="113">
        <v>33</v>
      </c>
      <c r="Z16" s="113">
        <v>0</v>
      </c>
      <c r="AA16" s="114" t="s">
        <v>85</v>
      </c>
      <c r="AB16" s="108">
        <v>187</v>
      </c>
      <c r="AC16" s="109" t="s">
        <v>85</v>
      </c>
      <c r="AD16" s="152" t="s">
        <v>121</v>
      </c>
      <c r="AE16" s="152" t="s">
        <v>85</v>
      </c>
      <c r="AF16" s="153">
        <f t="shared" si="1"/>
        <v>7</v>
      </c>
      <c r="AG16" s="154">
        <f t="shared" si="2"/>
        <v>1234.1</v>
      </c>
      <c r="AH16" s="155">
        <f t="shared" si="3"/>
        <v>8638.699999999999</v>
      </c>
      <c r="AI16" s="156"/>
    </row>
    <row r="17" spans="1:35" ht="15">
      <c r="A17" s="108">
        <v>2017</v>
      </c>
      <c r="B17" s="108">
        <v>85</v>
      </c>
      <c r="C17" s="109" t="s">
        <v>85</v>
      </c>
      <c r="D17" s="150" t="s">
        <v>134</v>
      </c>
      <c r="E17" s="109" t="s">
        <v>135</v>
      </c>
      <c r="F17" s="111" t="s">
        <v>136</v>
      </c>
      <c r="G17" s="112">
        <v>306.37</v>
      </c>
      <c r="H17" s="112">
        <v>55.25</v>
      </c>
      <c r="I17" s="143" t="s">
        <v>79</v>
      </c>
      <c r="J17" s="112">
        <f t="shared" si="0"/>
        <v>251.12</v>
      </c>
      <c r="K17" s="151" t="s">
        <v>137</v>
      </c>
      <c r="L17" s="108">
        <v>2017</v>
      </c>
      <c r="M17" s="108">
        <v>511</v>
      </c>
      <c r="N17" s="109" t="s">
        <v>88</v>
      </c>
      <c r="O17" s="111" t="s">
        <v>138</v>
      </c>
      <c r="P17" s="109" t="s">
        <v>139</v>
      </c>
      <c r="Q17" s="109" t="s">
        <v>140</v>
      </c>
      <c r="R17" s="108">
        <v>2</v>
      </c>
      <c r="S17" s="111" t="s">
        <v>84</v>
      </c>
      <c r="T17" s="108">
        <v>1010502</v>
      </c>
      <c r="U17" s="108">
        <v>460</v>
      </c>
      <c r="V17" s="108">
        <v>1075</v>
      </c>
      <c r="W17" s="108">
        <v>99</v>
      </c>
      <c r="X17" s="113">
        <v>2017</v>
      </c>
      <c r="Y17" s="113">
        <v>58</v>
      </c>
      <c r="Z17" s="113">
        <v>0</v>
      </c>
      <c r="AA17" s="114" t="s">
        <v>85</v>
      </c>
      <c r="AB17" s="108">
        <v>194</v>
      </c>
      <c r="AC17" s="109" t="s">
        <v>85</v>
      </c>
      <c r="AD17" s="152" t="s">
        <v>124</v>
      </c>
      <c r="AE17" s="152" t="s">
        <v>85</v>
      </c>
      <c r="AF17" s="153">
        <f t="shared" si="1"/>
        <v>-43</v>
      </c>
      <c r="AG17" s="154">
        <f t="shared" si="2"/>
        <v>251.12</v>
      </c>
      <c r="AH17" s="155">
        <f t="shared" si="3"/>
        <v>-10798.16</v>
      </c>
      <c r="AI17" s="156"/>
    </row>
    <row r="18" spans="1:35" ht="15">
      <c r="A18" s="108">
        <v>2017</v>
      </c>
      <c r="B18" s="108">
        <v>86</v>
      </c>
      <c r="C18" s="109" t="s">
        <v>85</v>
      </c>
      <c r="D18" s="150" t="s">
        <v>141</v>
      </c>
      <c r="E18" s="109" t="s">
        <v>97</v>
      </c>
      <c r="F18" s="111" t="s">
        <v>142</v>
      </c>
      <c r="G18" s="112">
        <v>226.92</v>
      </c>
      <c r="H18" s="112">
        <v>40.92</v>
      </c>
      <c r="I18" s="143" t="s">
        <v>79</v>
      </c>
      <c r="J18" s="112">
        <f t="shared" si="0"/>
        <v>186</v>
      </c>
      <c r="K18" s="151" t="s">
        <v>143</v>
      </c>
      <c r="L18" s="108">
        <v>2017</v>
      </c>
      <c r="M18" s="108">
        <v>571</v>
      </c>
      <c r="N18" s="109" t="s">
        <v>144</v>
      </c>
      <c r="O18" s="111" t="s">
        <v>145</v>
      </c>
      <c r="P18" s="109" t="s">
        <v>146</v>
      </c>
      <c r="Q18" s="109" t="s">
        <v>146</v>
      </c>
      <c r="R18" s="108">
        <v>1</v>
      </c>
      <c r="S18" s="111" t="s">
        <v>103</v>
      </c>
      <c r="T18" s="108">
        <v>1010204</v>
      </c>
      <c r="U18" s="108">
        <v>150</v>
      </c>
      <c r="V18" s="108">
        <v>1056</v>
      </c>
      <c r="W18" s="108">
        <v>99</v>
      </c>
      <c r="X18" s="113">
        <v>2017</v>
      </c>
      <c r="Y18" s="113">
        <v>59</v>
      </c>
      <c r="Z18" s="113">
        <v>0</v>
      </c>
      <c r="AA18" s="114" t="s">
        <v>85</v>
      </c>
      <c r="AB18" s="108">
        <v>190</v>
      </c>
      <c r="AC18" s="109" t="s">
        <v>85</v>
      </c>
      <c r="AD18" s="152" t="s">
        <v>147</v>
      </c>
      <c r="AE18" s="152" t="s">
        <v>85</v>
      </c>
      <c r="AF18" s="153">
        <f t="shared" si="1"/>
        <v>-23</v>
      </c>
      <c r="AG18" s="154">
        <f t="shared" si="2"/>
        <v>186</v>
      </c>
      <c r="AH18" s="155">
        <f t="shared" si="3"/>
        <v>-4278</v>
      </c>
      <c r="AI18" s="156"/>
    </row>
    <row r="19" spans="1:35" ht="15">
      <c r="A19" s="108">
        <v>2017</v>
      </c>
      <c r="B19" s="108">
        <v>87</v>
      </c>
      <c r="C19" s="109" t="s">
        <v>85</v>
      </c>
      <c r="D19" s="150" t="s">
        <v>148</v>
      </c>
      <c r="E19" s="109" t="s">
        <v>121</v>
      </c>
      <c r="F19" s="111" t="s">
        <v>149</v>
      </c>
      <c r="G19" s="112">
        <v>183</v>
      </c>
      <c r="H19" s="112">
        <v>33</v>
      </c>
      <c r="I19" s="143" t="s">
        <v>79</v>
      </c>
      <c r="J19" s="112">
        <f t="shared" si="0"/>
        <v>150</v>
      </c>
      <c r="K19" s="151" t="s">
        <v>150</v>
      </c>
      <c r="L19" s="108">
        <v>2017</v>
      </c>
      <c r="M19" s="108">
        <v>628</v>
      </c>
      <c r="N19" s="109" t="s">
        <v>151</v>
      </c>
      <c r="O19" s="111" t="s">
        <v>152</v>
      </c>
      <c r="P19" s="109" t="s">
        <v>153</v>
      </c>
      <c r="Q19" s="109" t="s">
        <v>153</v>
      </c>
      <c r="R19" s="108">
        <v>1</v>
      </c>
      <c r="S19" s="111" t="s">
        <v>103</v>
      </c>
      <c r="T19" s="108">
        <v>1010203</v>
      </c>
      <c r="U19" s="108">
        <v>140</v>
      </c>
      <c r="V19" s="108">
        <v>1050</v>
      </c>
      <c r="W19" s="108">
        <v>9</v>
      </c>
      <c r="X19" s="113">
        <v>2017</v>
      </c>
      <c r="Y19" s="113">
        <v>60</v>
      </c>
      <c r="Z19" s="113">
        <v>0</v>
      </c>
      <c r="AA19" s="114" t="s">
        <v>85</v>
      </c>
      <c r="AB19" s="108">
        <v>185</v>
      </c>
      <c r="AC19" s="109" t="s">
        <v>85</v>
      </c>
      <c r="AD19" s="152" t="s">
        <v>154</v>
      </c>
      <c r="AE19" s="152" t="s">
        <v>85</v>
      </c>
      <c r="AF19" s="153">
        <f t="shared" si="1"/>
        <v>-29</v>
      </c>
      <c r="AG19" s="154">
        <f t="shared" si="2"/>
        <v>150</v>
      </c>
      <c r="AH19" s="155">
        <f t="shared" si="3"/>
        <v>-4350</v>
      </c>
      <c r="AI19" s="156"/>
    </row>
    <row r="20" spans="1:35" ht="15">
      <c r="A20" s="108">
        <v>2017</v>
      </c>
      <c r="B20" s="108">
        <v>88</v>
      </c>
      <c r="C20" s="109" t="s">
        <v>85</v>
      </c>
      <c r="D20" s="150" t="s">
        <v>155</v>
      </c>
      <c r="E20" s="109" t="s">
        <v>156</v>
      </c>
      <c r="F20" s="111" t="s">
        <v>157</v>
      </c>
      <c r="G20" s="112">
        <v>181.78</v>
      </c>
      <c r="H20" s="112">
        <v>32.78</v>
      </c>
      <c r="I20" s="143" t="s">
        <v>79</v>
      </c>
      <c r="J20" s="112">
        <f t="shared" si="0"/>
        <v>149</v>
      </c>
      <c r="K20" s="151" t="s">
        <v>158</v>
      </c>
      <c r="L20" s="108">
        <v>2017</v>
      </c>
      <c r="M20" s="108">
        <v>500</v>
      </c>
      <c r="N20" s="109" t="s">
        <v>135</v>
      </c>
      <c r="O20" s="111" t="s">
        <v>82</v>
      </c>
      <c r="P20" s="109" t="s">
        <v>83</v>
      </c>
      <c r="Q20" s="109" t="s">
        <v>80</v>
      </c>
      <c r="R20" s="108">
        <v>1</v>
      </c>
      <c r="S20" s="111" t="s">
        <v>103</v>
      </c>
      <c r="T20" s="108">
        <v>1010203</v>
      </c>
      <c r="U20" s="108">
        <v>140</v>
      </c>
      <c r="V20" s="108">
        <v>1050</v>
      </c>
      <c r="W20" s="108">
        <v>2</v>
      </c>
      <c r="X20" s="113">
        <v>2017</v>
      </c>
      <c r="Y20" s="113">
        <v>35</v>
      </c>
      <c r="Z20" s="113">
        <v>0</v>
      </c>
      <c r="AA20" s="114" t="s">
        <v>85</v>
      </c>
      <c r="AB20" s="108">
        <v>182</v>
      </c>
      <c r="AC20" s="109" t="s">
        <v>85</v>
      </c>
      <c r="AD20" s="152" t="s">
        <v>159</v>
      </c>
      <c r="AE20" s="152" t="s">
        <v>85</v>
      </c>
      <c r="AF20" s="153">
        <f t="shared" si="1"/>
        <v>2</v>
      </c>
      <c r="AG20" s="154">
        <f t="shared" si="2"/>
        <v>149</v>
      </c>
      <c r="AH20" s="155">
        <f t="shared" si="3"/>
        <v>298</v>
      </c>
      <c r="AI20" s="156"/>
    </row>
    <row r="21" spans="1:35" ht="15">
      <c r="A21" s="108">
        <v>2017</v>
      </c>
      <c r="B21" s="108">
        <v>89</v>
      </c>
      <c r="C21" s="109" t="s">
        <v>85</v>
      </c>
      <c r="D21" s="150" t="s">
        <v>160</v>
      </c>
      <c r="E21" s="109" t="s">
        <v>156</v>
      </c>
      <c r="F21" s="111" t="s">
        <v>161</v>
      </c>
      <c r="G21" s="112">
        <v>47.51</v>
      </c>
      <c r="H21" s="112">
        <v>8.57</v>
      </c>
      <c r="I21" s="143" t="s">
        <v>79</v>
      </c>
      <c r="J21" s="112">
        <f t="shared" si="0"/>
        <v>38.94</v>
      </c>
      <c r="K21" s="151" t="s">
        <v>158</v>
      </c>
      <c r="L21" s="108">
        <v>2017</v>
      </c>
      <c r="M21" s="108">
        <v>499</v>
      </c>
      <c r="N21" s="109" t="s">
        <v>135</v>
      </c>
      <c r="O21" s="111" t="s">
        <v>82</v>
      </c>
      <c r="P21" s="109" t="s">
        <v>83</v>
      </c>
      <c r="Q21" s="109" t="s">
        <v>80</v>
      </c>
      <c r="R21" s="108">
        <v>1</v>
      </c>
      <c r="S21" s="111" t="s">
        <v>103</v>
      </c>
      <c r="T21" s="108">
        <v>1010203</v>
      </c>
      <c r="U21" s="108">
        <v>140</v>
      </c>
      <c r="V21" s="108">
        <v>1050</v>
      </c>
      <c r="W21" s="108">
        <v>2</v>
      </c>
      <c r="X21" s="113">
        <v>2017</v>
      </c>
      <c r="Y21" s="113">
        <v>35</v>
      </c>
      <c r="Z21" s="113">
        <v>0</v>
      </c>
      <c r="AA21" s="114" t="s">
        <v>85</v>
      </c>
      <c r="AB21" s="108">
        <v>182</v>
      </c>
      <c r="AC21" s="109" t="s">
        <v>85</v>
      </c>
      <c r="AD21" s="152" t="s">
        <v>159</v>
      </c>
      <c r="AE21" s="152" t="s">
        <v>85</v>
      </c>
      <c r="AF21" s="153">
        <f t="shared" si="1"/>
        <v>2</v>
      </c>
      <c r="AG21" s="154">
        <f t="shared" si="2"/>
        <v>38.94</v>
      </c>
      <c r="AH21" s="155">
        <f t="shared" si="3"/>
        <v>77.88</v>
      </c>
      <c r="AI21" s="156"/>
    </row>
    <row r="22" spans="1:35" ht="15">
      <c r="A22" s="108">
        <v>2017</v>
      </c>
      <c r="B22" s="108">
        <v>90</v>
      </c>
      <c r="C22" s="109" t="s">
        <v>85</v>
      </c>
      <c r="D22" s="150" t="s">
        <v>162</v>
      </c>
      <c r="E22" s="109" t="s">
        <v>156</v>
      </c>
      <c r="F22" s="111" t="s">
        <v>163</v>
      </c>
      <c r="G22" s="112">
        <v>86.51</v>
      </c>
      <c r="H22" s="112">
        <v>15.6</v>
      </c>
      <c r="I22" s="143" t="s">
        <v>79</v>
      </c>
      <c r="J22" s="112">
        <f t="shared" si="0"/>
        <v>70.91000000000001</v>
      </c>
      <c r="K22" s="151" t="s">
        <v>164</v>
      </c>
      <c r="L22" s="108">
        <v>2017</v>
      </c>
      <c r="M22" s="108">
        <v>502</v>
      </c>
      <c r="N22" s="109" t="s">
        <v>135</v>
      </c>
      <c r="O22" s="111" t="s">
        <v>82</v>
      </c>
      <c r="P22" s="109" t="s">
        <v>83</v>
      </c>
      <c r="Q22" s="109" t="s">
        <v>80</v>
      </c>
      <c r="R22" s="108">
        <v>1</v>
      </c>
      <c r="S22" s="111" t="s">
        <v>103</v>
      </c>
      <c r="T22" s="108">
        <v>1080203</v>
      </c>
      <c r="U22" s="108">
        <v>2890</v>
      </c>
      <c r="V22" s="108">
        <v>1938</v>
      </c>
      <c r="W22" s="108">
        <v>99</v>
      </c>
      <c r="X22" s="113">
        <v>2017</v>
      </c>
      <c r="Y22" s="113">
        <v>36</v>
      </c>
      <c r="Z22" s="113">
        <v>0</v>
      </c>
      <c r="AA22" s="114" t="s">
        <v>85</v>
      </c>
      <c r="AB22" s="108">
        <v>183</v>
      </c>
      <c r="AC22" s="109" t="s">
        <v>85</v>
      </c>
      <c r="AD22" s="152" t="s">
        <v>159</v>
      </c>
      <c r="AE22" s="152" t="s">
        <v>85</v>
      </c>
      <c r="AF22" s="153">
        <f t="shared" si="1"/>
        <v>2</v>
      </c>
      <c r="AG22" s="154">
        <f t="shared" si="2"/>
        <v>70.91000000000001</v>
      </c>
      <c r="AH22" s="155">
        <f t="shared" si="3"/>
        <v>141.82000000000002</v>
      </c>
      <c r="AI22" s="156"/>
    </row>
    <row r="23" spans="1:35" ht="15">
      <c r="A23" s="108">
        <v>2017</v>
      </c>
      <c r="B23" s="108">
        <v>91</v>
      </c>
      <c r="C23" s="109" t="s">
        <v>85</v>
      </c>
      <c r="D23" s="150" t="s">
        <v>165</v>
      </c>
      <c r="E23" s="109" t="s">
        <v>156</v>
      </c>
      <c r="F23" s="111" t="s">
        <v>166</v>
      </c>
      <c r="G23" s="112">
        <v>61.27</v>
      </c>
      <c r="H23" s="112">
        <v>11.05</v>
      </c>
      <c r="I23" s="143" t="s">
        <v>79</v>
      </c>
      <c r="J23" s="112">
        <f t="shared" si="0"/>
        <v>50.22</v>
      </c>
      <c r="K23" s="151" t="s">
        <v>158</v>
      </c>
      <c r="L23" s="108">
        <v>2017</v>
      </c>
      <c r="M23" s="108">
        <v>501</v>
      </c>
      <c r="N23" s="109" t="s">
        <v>135</v>
      </c>
      <c r="O23" s="111" t="s">
        <v>82</v>
      </c>
      <c r="P23" s="109" t="s">
        <v>83</v>
      </c>
      <c r="Q23" s="109" t="s">
        <v>80</v>
      </c>
      <c r="R23" s="108">
        <v>1</v>
      </c>
      <c r="S23" s="111" t="s">
        <v>103</v>
      </c>
      <c r="T23" s="108">
        <v>1010203</v>
      </c>
      <c r="U23" s="108">
        <v>140</v>
      </c>
      <c r="V23" s="108">
        <v>1050</v>
      </c>
      <c r="W23" s="108">
        <v>2</v>
      </c>
      <c r="X23" s="113">
        <v>2017</v>
      </c>
      <c r="Y23" s="113">
        <v>35</v>
      </c>
      <c r="Z23" s="113">
        <v>0</v>
      </c>
      <c r="AA23" s="114" t="s">
        <v>85</v>
      </c>
      <c r="AB23" s="108">
        <v>182</v>
      </c>
      <c r="AC23" s="109" t="s">
        <v>85</v>
      </c>
      <c r="AD23" s="152" t="s">
        <v>159</v>
      </c>
      <c r="AE23" s="152" t="s">
        <v>85</v>
      </c>
      <c r="AF23" s="153">
        <f t="shared" si="1"/>
        <v>2</v>
      </c>
      <c r="AG23" s="154">
        <f t="shared" si="2"/>
        <v>50.22</v>
      </c>
      <c r="AH23" s="155">
        <f t="shared" si="3"/>
        <v>100.44</v>
      </c>
      <c r="AI23" s="156"/>
    </row>
    <row r="24" spans="1:35" ht="15">
      <c r="A24" s="108">
        <v>2017</v>
      </c>
      <c r="B24" s="108">
        <v>92</v>
      </c>
      <c r="C24" s="109" t="s">
        <v>85</v>
      </c>
      <c r="D24" s="150" t="s">
        <v>167</v>
      </c>
      <c r="E24" s="109" t="s">
        <v>156</v>
      </c>
      <c r="F24" s="111" t="s">
        <v>168</v>
      </c>
      <c r="G24" s="112">
        <v>29.02</v>
      </c>
      <c r="H24" s="112">
        <v>5.23</v>
      </c>
      <c r="I24" s="143" t="s">
        <v>79</v>
      </c>
      <c r="J24" s="112">
        <f t="shared" si="0"/>
        <v>23.79</v>
      </c>
      <c r="K24" s="151" t="s">
        <v>158</v>
      </c>
      <c r="L24" s="108">
        <v>2017</v>
      </c>
      <c r="M24" s="108">
        <v>495</v>
      </c>
      <c r="N24" s="109" t="s">
        <v>135</v>
      </c>
      <c r="O24" s="111" t="s">
        <v>82</v>
      </c>
      <c r="P24" s="109" t="s">
        <v>83</v>
      </c>
      <c r="Q24" s="109" t="s">
        <v>80</v>
      </c>
      <c r="R24" s="108">
        <v>1</v>
      </c>
      <c r="S24" s="111" t="s">
        <v>103</v>
      </c>
      <c r="T24" s="108">
        <v>1010203</v>
      </c>
      <c r="U24" s="108">
        <v>140</v>
      </c>
      <c r="V24" s="108">
        <v>1050</v>
      </c>
      <c r="W24" s="108">
        <v>2</v>
      </c>
      <c r="X24" s="113">
        <v>2017</v>
      </c>
      <c r="Y24" s="113">
        <v>35</v>
      </c>
      <c r="Z24" s="113">
        <v>0</v>
      </c>
      <c r="AA24" s="114" t="s">
        <v>85</v>
      </c>
      <c r="AB24" s="108">
        <v>182</v>
      </c>
      <c r="AC24" s="109" t="s">
        <v>85</v>
      </c>
      <c r="AD24" s="152" t="s">
        <v>159</v>
      </c>
      <c r="AE24" s="152" t="s">
        <v>85</v>
      </c>
      <c r="AF24" s="153">
        <f t="shared" si="1"/>
        <v>2</v>
      </c>
      <c r="AG24" s="154">
        <f t="shared" si="2"/>
        <v>23.79</v>
      </c>
      <c r="AH24" s="155">
        <f t="shared" si="3"/>
        <v>47.58</v>
      </c>
      <c r="AI24" s="156"/>
    </row>
    <row r="25" spans="1:35" ht="15">
      <c r="A25" s="108">
        <v>2017</v>
      </c>
      <c r="B25" s="108">
        <v>93</v>
      </c>
      <c r="C25" s="109" t="s">
        <v>85</v>
      </c>
      <c r="D25" s="150" t="s">
        <v>169</v>
      </c>
      <c r="E25" s="109" t="s">
        <v>156</v>
      </c>
      <c r="F25" s="111" t="s">
        <v>170</v>
      </c>
      <c r="G25" s="112">
        <v>65.26</v>
      </c>
      <c r="H25" s="112">
        <v>11.77</v>
      </c>
      <c r="I25" s="143" t="s">
        <v>79</v>
      </c>
      <c r="J25" s="112">
        <f t="shared" si="0"/>
        <v>53.49000000000001</v>
      </c>
      <c r="K25" s="151" t="s">
        <v>158</v>
      </c>
      <c r="L25" s="108">
        <v>2017</v>
      </c>
      <c r="M25" s="108">
        <v>496</v>
      </c>
      <c r="N25" s="109" t="s">
        <v>135</v>
      </c>
      <c r="O25" s="111" t="s">
        <v>82</v>
      </c>
      <c r="P25" s="109" t="s">
        <v>83</v>
      </c>
      <c r="Q25" s="109" t="s">
        <v>80</v>
      </c>
      <c r="R25" s="108">
        <v>1</v>
      </c>
      <c r="S25" s="111" t="s">
        <v>103</v>
      </c>
      <c r="T25" s="108">
        <v>1010203</v>
      </c>
      <c r="U25" s="108">
        <v>140</v>
      </c>
      <c r="V25" s="108">
        <v>1050</v>
      </c>
      <c r="W25" s="108">
        <v>2</v>
      </c>
      <c r="X25" s="113">
        <v>2017</v>
      </c>
      <c r="Y25" s="113">
        <v>35</v>
      </c>
      <c r="Z25" s="113">
        <v>0</v>
      </c>
      <c r="AA25" s="114" t="s">
        <v>85</v>
      </c>
      <c r="AB25" s="108">
        <v>182</v>
      </c>
      <c r="AC25" s="109" t="s">
        <v>85</v>
      </c>
      <c r="AD25" s="152" t="s">
        <v>159</v>
      </c>
      <c r="AE25" s="152" t="s">
        <v>85</v>
      </c>
      <c r="AF25" s="153">
        <f t="shared" si="1"/>
        <v>2</v>
      </c>
      <c r="AG25" s="154">
        <f t="shared" si="2"/>
        <v>53.49000000000001</v>
      </c>
      <c r="AH25" s="155">
        <f t="shared" si="3"/>
        <v>106.98000000000002</v>
      </c>
      <c r="AI25" s="156"/>
    </row>
    <row r="26" spans="1:35" ht="15">
      <c r="A26" s="108">
        <v>2017</v>
      </c>
      <c r="B26" s="108">
        <v>94</v>
      </c>
      <c r="C26" s="109" t="s">
        <v>85</v>
      </c>
      <c r="D26" s="150" t="s">
        <v>171</v>
      </c>
      <c r="E26" s="109" t="s">
        <v>156</v>
      </c>
      <c r="F26" s="111" t="s">
        <v>172</v>
      </c>
      <c r="G26" s="112">
        <v>1683.34</v>
      </c>
      <c r="H26" s="112">
        <v>303.55</v>
      </c>
      <c r="I26" s="143" t="s">
        <v>79</v>
      </c>
      <c r="J26" s="112">
        <f t="shared" si="0"/>
        <v>1379.79</v>
      </c>
      <c r="K26" s="151" t="s">
        <v>164</v>
      </c>
      <c r="L26" s="108">
        <v>2017</v>
      </c>
      <c r="M26" s="108">
        <v>498</v>
      </c>
      <c r="N26" s="109" t="s">
        <v>135</v>
      </c>
      <c r="O26" s="111" t="s">
        <v>82</v>
      </c>
      <c r="P26" s="109" t="s">
        <v>83</v>
      </c>
      <c r="Q26" s="109" t="s">
        <v>80</v>
      </c>
      <c r="R26" s="108">
        <v>1</v>
      </c>
      <c r="S26" s="111" t="s">
        <v>103</v>
      </c>
      <c r="T26" s="108">
        <v>1080203</v>
      </c>
      <c r="U26" s="108">
        <v>2890</v>
      </c>
      <c r="V26" s="108">
        <v>1938</v>
      </c>
      <c r="W26" s="108">
        <v>99</v>
      </c>
      <c r="X26" s="113">
        <v>2017</v>
      </c>
      <c r="Y26" s="113">
        <v>36</v>
      </c>
      <c r="Z26" s="113">
        <v>0</v>
      </c>
      <c r="AA26" s="114" t="s">
        <v>85</v>
      </c>
      <c r="AB26" s="108">
        <v>183</v>
      </c>
      <c r="AC26" s="109" t="s">
        <v>85</v>
      </c>
      <c r="AD26" s="152" t="s">
        <v>159</v>
      </c>
      <c r="AE26" s="152" t="s">
        <v>85</v>
      </c>
      <c r="AF26" s="153">
        <f t="shared" si="1"/>
        <v>2</v>
      </c>
      <c r="AG26" s="154">
        <f t="shared" si="2"/>
        <v>1379.79</v>
      </c>
      <c r="AH26" s="155">
        <f t="shared" si="3"/>
        <v>2759.58</v>
      </c>
      <c r="AI26" s="156"/>
    </row>
    <row r="27" spans="1:35" ht="15">
      <c r="A27" s="108">
        <v>2017</v>
      </c>
      <c r="B27" s="108">
        <v>95</v>
      </c>
      <c r="C27" s="109" t="s">
        <v>85</v>
      </c>
      <c r="D27" s="150" t="s">
        <v>173</v>
      </c>
      <c r="E27" s="109" t="s">
        <v>156</v>
      </c>
      <c r="F27" s="111" t="s">
        <v>174</v>
      </c>
      <c r="G27" s="112">
        <v>72.37</v>
      </c>
      <c r="H27" s="112">
        <v>13.05</v>
      </c>
      <c r="I27" s="143" t="s">
        <v>79</v>
      </c>
      <c r="J27" s="112">
        <f t="shared" si="0"/>
        <v>59.32000000000001</v>
      </c>
      <c r="K27" s="151" t="s">
        <v>158</v>
      </c>
      <c r="L27" s="108">
        <v>2017</v>
      </c>
      <c r="M27" s="108">
        <v>497</v>
      </c>
      <c r="N27" s="109" t="s">
        <v>135</v>
      </c>
      <c r="O27" s="111" t="s">
        <v>82</v>
      </c>
      <c r="P27" s="109" t="s">
        <v>83</v>
      </c>
      <c r="Q27" s="109" t="s">
        <v>80</v>
      </c>
      <c r="R27" s="108">
        <v>1</v>
      </c>
      <c r="S27" s="111" t="s">
        <v>103</v>
      </c>
      <c r="T27" s="108">
        <v>1010203</v>
      </c>
      <c r="U27" s="108">
        <v>140</v>
      </c>
      <c r="V27" s="108">
        <v>1050</v>
      </c>
      <c r="W27" s="108">
        <v>2</v>
      </c>
      <c r="X27" s="113">
        <v>2017</v>
      </c>
      <c r="Y27" s="113">
        <v>35</v>
      </c>
      <c r="Z27" s="113">
        <v>0</v>
      </c>
      <c r="AA27" s="114" t="s">
        <v>85</v>
      </c>
      <c r="AB27" s="108">
        <v>182</v>
      </c>
      <c r="AC27" s="109" t="s">
        <v>85</v>
      </c>
      <c r="AD27" s="152" t="s">
        <v>159</v>
      </c>
      <c r="AE27" s="152" t="s">
        <v>85</v>
      </c>
      <c r="AF27" s="153">
        <f t="shared" si="1"/>
        <v>2</v>
      </c>
      <c r="AG27" s="154">
        <f t="shared" si="2"/>
        <v>59.32000000000001</v>
      </c>
      <c r="AH27" s="155">
        <f t="shared" si="3"/>
        <v>118.64000000000001</v>
      </c>
      <c r="AI27" s="156"/>
    </row>
    <row r="28" spans="1:35" ht="15">
      <c r="A28" s="108">
        <v>2017</v>
      </c>
      <c r="B28" s="108">
        <v>96</v>
      </c>
      <c r="C28" s="109" t="s">
        <v>85</v>
      </c>
      <c r="D28" s="150" t="s">
        <v>175</v>
      </c>
      <c r="E28" s="109" t="s">
        <v>114</v>
      </c>
      <c r="F28" s="111" t="s">
        <v>176</v>
      </c>
      <c r="G28" s="112">
        <v>68.35</v>
      </c>
      <c r="H28" s="112">
        <v>10.99</v>
      </c>
      <c r="I28" s="143" t="s">
        <v>79</v>
      </c>
      <c r="J28" s="112">
        <f t="shared" si="0"/>
        <v>57.35999999999999</v>
      </c>
      <c r="K28" s="151" t="s">
        <v>177</v>
      </c>
      <c r="L28" s="108">
        <v>2017</v>
      </c>
      <c r="M28" s="108">
        <v>468</v>
      </c>
      <c r="N28" s="109" t="s">
        <v>131</v>
      </c>
      <c r="O28" s="111" t="s">
        <v>178</v>
      </c>
      <c r="P28" s="109" t="s">
        <v>179</v>
      </c>
      <c r="Q28" s="109" t="s">
        <v>80</v>
      </c>
      <c r="R28" s="108">
        <v>1</v>
      </c>
      <c r="S28" s="111" t="s">
        <v>103</v>
      </c>
      <c r="T28" s="108">
        <v>1080203</v>
      </c>
      <c r="U28" s="108">
        <v>2890</v>
      </c>
      <c r="V28" s="108">
        <v>1938</v>
      </c>
      <c r="W28" s="108">
        <v>99</v>
      </c>
      <c r="X28" s="113">
        <v>2017</v>
      </c>
      <c r="Y28" s="113">
        <v>39</v>
      </c>
      <c r="Z28" s="113">
        <v>0</v>
      </c>
      <c r="AA28" s="114" t="s">
        <v>85</v>
      </c>
      <c r="AB28" s="108">
        <v>186</v>
      </c>
      <c r="AC28" s="109" t="s">
        <v>85</v>
      </c>
      <c r="AD28" s="152" t="s">
        <v>180</v>
      </c>
      <c r="AE28" s="152" t="s">
        <v>85</v>
      </c>
      <c r="AF28" s="153">
        <f t="shared" si="1"/>
        <v>-9</v>
      </c>
      <c r="AG28" s="154">
        <f t="shared" si="2"/>
        <v>57.35999999999999</v>
      </c>
      <c r="AH28" s="155">
        <f t="shared" si="3"/>
        <v>-516.2399999999999</v>
      </c>
      <c r="AI28" s="156"/>
    </row>
    <row r="29" spans="1:35" ht="15">
      <c r="A29" s="108">
        <v>2017</v>
      </c>
      <c r="B29" s="108">
        <v>97</v>
      </c>
      <c r="C29" s="109" t="s">
        <v>85</v>
      </c>
      <c r="D29" s="150" t="s">
        <v>181</v>
      </c>
      <c r="E29" s="109" t="s">
        <v>121</v>
      </c>
      <c r="F29" s="111"/>
      <c r="G29" s="112">
        <v>178</v>
      </c>
      <c r="H29" s="112">
        <v>32.09</v>
      </c>
      <c r="I29" s="143" t="s">
        <v>79</v>
      </c>
      <c r="J29" s="112">
        <f t="shared" si="0"/>
        <v>145.91</v>
      </c>
      <c r="K29" s="151" t="s">
        <v>182</v>
      </c>
      <c r="L29" s="108">
        <v>2017</v>
      </c>
      <c r="M29" s="108">
        <v>609</v>
      </c>
      <c r="N29" s="109" t="s">
        <v>123</v>
      </c>
      <c r="O29" s="111" t="s">
        <v>183</v>
      </c>
      <c r="P29" s="109" t="s">
        <v>184</v>
      </c>
      <c r="Q29" s="109" t="s">
        <v>80</v>
      </c>
      <c r="R29" s="108">
        <v>2</v>
      </c>
      <c r="S29" s="111" t="s">
        <v>84</v>
      </c>
      <c r="T29" s="108">
        <v>1080102</v>
      </c>
      <c r="U29" s="108">
        <v>2770</v>
      </c>
      <c r="V29" s="108">
        <v>1937</v>
      </c>
      <c r="W29" s="108">
        <v>99</v>
      </c>
      <c r="X29" s="113">
        <v>2017</v>
      </c>
      <c r="Y29" s="113">
        <v>42</v>
      </c>
      <c r="Z29" s="113">
        <v>0</v>
      </c>
      <c r="AA29" s="114" t="s">
        <v>85</v>
      </c>
      <c r="AB29" s="108">
        <v>193</v>
      </c>
      <c r="AC29" s="109" t="s">
        <v>85</v>
      </c>
      <c r="AD29" s="152" t="s">
        <v>185</v>
      </c>
      <c r="AE29" s="152" t="s">
        <v>85</v>
      </c>
      <c r="AF29" s="153">
        <f t="shared" si="1"/>
        <v>-38</v>
      </c>
      <c r="AG29" s="154">
        <f t="shared" si="2"/>
        <v>145.91</v>
      </c>
      <c r="AH29" s="155">
        <f t="shared" si="3"/>
        <v>-5544.58</v>
      </c>
      <c r="AI29" s="156"/>
    </row>
    <row r="30" spans="1:35" ht="15">
      <c r="A30" s="108">
        <v>2017</v>
      </c>
      <c r="B30" s="108">
        <v>97</v>
      </c>
      <c r="C30" s="109" t="s">
        <v>85</v>
      </c>
      <c r="D30" s="150" t="s">
        <v>181</v>
      </c>
      <c r="E30" s="109" t="s">
        <v>121</v>
      </c>
      <c r="F30" s="111"/>
      <c r="G30" s="112">
        <v>237.95</v>
      </c>
      <c r="H30" s="112">
        <v>42.9</v>
      </c>
      <c r="I30" s="143" t="s">
        <v>79</v>
      </c>
      <c r="J30" s="112">
        <f t="shared" si="0"/>
        <v>195.04999999999998</v>
      </c>
      <c r="K30" s="151" t="s">
        <v>182</v>
      </c>
      <c r="L30" s="108">
        <v>2017</v>
      </c>
      <c r="M30" s="108">
        <v>609</v>
      </c>
      <c r="N30" s="109" t="s">
        <v>123</v>
      </c>
      <c r="O30" s="111" t="s">
        <v>183</v>
      </c>
      <c r="P30" s="109" t="s">
        <v>184</v>
      </c>
      <c r="Q30" s="109" t="s">
        <v>80</v>
      </c>
      <c r="R30" s="108">
        <v>2</v>
      </c>
      <c r="S30" s="111" t="s">
        <v>84</v>
      </c>
      <c r="T30" s="108">
        <v>1040502</v>
      </c>
      <c r="U30" s="108">
        <v>1890</v>
      </c>
      <c r="V30" s="108">
        <v>1180</v>
      </c>
      <c r="W30" s="108">
        <v>99</v>
      </c>
      <c r="X30" s="113">
        <v>2017</v>
      </c>
      <c r="Y30" s="113">
        <v>41</v>
      </c>
      <c r="Z30" s="113">
        <v>0</v>
      </c>
      <c r="AA30" s="114" t="s">
        <v>85</v>
      </c>
      <c r="AB30" s="108">
        <v>192</v>
      </c>
      <c r="AC30" s="109" t="s">
        <v>85</v>
      </c>
      <c r="AD30" s="152" t="s">
        <v>185</v>
      </c>
      <c r="AE30" s="152" t="s">
        <v>85</v>
      </c>
      <c r="AF30" s="153">
        <f t="shared" si="1"/>
        <v>-38</v>
      </c>
      <c r="AG30" s="154">
        <f t="shared" si="2"/>
        <v>195.04999999999998</v>
      </c>
      <c r="AH30" s="155">
        <f t="shared" si="3"/>
        <v>-7411.9</v>
      </c>
      <c r="AI30" s="156"/>
    </row>
    <row r="31" spans="1:35" ht="15">
      <c r="A31" s="108">
        <v>2017</v>
      </c>
      <c r="B31" s="108">
        <v>97</v>
      </c>
      <c r="C31" s="109" t="s">
        <v>85</v>
      </c>
      <c r="D31" s="150" t="s">
        <v>181</v>
      </c>
      <c r="E31" s="109" t="s">
        <v>121</v>
      </c>
      <c r="F31" s="111"/>
      <c r="G31" s="112">
        <v>174.43</v>
      </c>
      <c r="H31" s="112">
        <v>31.45</v>
      </c>
      <c r="I31" s="143" t="s">
        <v>79</v>
      </c>
      <c r="J31" s="112">
        <f t="shared" si="0"/>
        <v>142.98000000000002</v>
      </c>
      <c r="K31" s="151" t="s">
        <v>182</v>
      </c>
      <c r="L31" s="108">
        <v>2017</v>
      </c>
      <c r="M31" s="108">
        <v>609</v>
      </c>
      <c r="N31" s="109" t="s">
        <v>123</v>
      </c>
      <c r="O31" s="111" t="s">
        <v>183</v>
      </c>
      <c r="P31" s="109" t="s">
        <v>184</v>
      </c>
      <c r="Q31" s="109" t="s">
        <v>80</v>
      </c>
      <c r="R31" s="108">
        <v>1</v>
      </c>
      <c r="S31" s="111" t="s">
        <v>103</v>
      </c>
      <c r="T31" s="108">
        <v>1010602</v>
      </c>
      <c r="U31" s="108">
        <v>570</v>
      </c>
      <c r="V31" s="108">
        <v>1093</v>
      </c>
      <c r="W31" s="108">
        <v>1</v>
      </c>
      <c r="X31" s="113">
        <v>2017</v>
      </c>
      <c r="Y31" s="113">
        <v>40</v>
      </c>
      <c r="Z31" s="113">
        <v>0</v>
      </c>
      <c r="AA31" s="114" t="s">
        <v>85</v>
      </c>
      <c r="AB31" s="108">
        <v>191</v>
      </c>
      <c r="AC31" s="109" t="s">
        <v>85</v>
      </c>
      <c r="AD31" s="152" t="s">
        <v>185</v>
      </c>
      <c r="AE31" s="152" t="s">
        <v>85</v>
      </c>
      <c r="AF31" s="153">
        <f t="shared" si="1"/>
        <v>-38</v>
      </c>
      <c r="AG31" s="154">
        <f t="shared" si="2"/>
        <v>142.98000000000002</v>
      </c>
      <c r="AH31" s="155">
        <f t="shared" si="3"/>
        <v>-5433.240000000001</v>
      </c>
      <c r="AI31" s="156"/>
    </row>
    <row r="32" spans="1:35" ht="15">
      <c r="A32" s="108">
        <v>2017</v>
      </c>
      <c r="B32" s="108">
        <v>98</v>
      </c>
      <c r="C32" s="109" t="s">
        <v>85</v>
      </c>
      <c r="D32" s="150" t="s">
        <v>186</v>
      </c>
      <c r="E32" s="109" t="s">
        <v>187</v>
      </c>
      <c r="F32" s="111" t="s">
        <v>188</v>
      </c>
      <c r="G32" s="112">
        <v>63.71</v>
      </c>
      <c r="H32" s="112">
        <v>4.34</v>
      </c>
      <c r="I32" s="143" t="s">
        <v>79</v>
      </c>
      <c r="J32" s="112">
        <f t="shared" si="0"/>
        <v>59.370000000000005</v>
      </c>
      <c r="K32" s="151" t="s">
        <v>80</v>
      </c>
      <c r="L32" s="108">
        <v>2017</v>
      </c>
      <c r="M32" s="108">
        <v>146</v>
      </c>
      <c r="N32" s="109" t="s">
        <v>189</v>
      </c>
      <c r="O32" s="111" t="s">
        <v>190</v>
      </c>
      <c r="P32" s="109" t="s">
        <v>191</v>
      </c>
      <c r="Q32" s="109" t="s">
        <v>191</v>
      </c>
      <c r="R32" s="108">
        <v>1</v>
      </c>
      <c r="S32" s="111" t="s">
        <v>103</v>
      </c>
      <c r="T32" s="108">
        <v>1010203</v>
      </c>
      <c r="U32" s="108">
        <v>140</v>
      </c>
      <c r="V32" s="108">
        <v>1050</v>
      </c>
      <c r="W32" s="108">
        <v>10</v>
      </c>
      <c r="X32" s="113">
        <v>2017</v>
      </c>
      <c r="Y32" s="113">
        <v>61</v>
      </c>
      <c r="Z32" s="113">
        <v>0</v>
      </c>
      <c r="AA32" s="114" t="s">
        <v>85</v>
      </c>
      <c r="AB32" s="108">
        <v>189</v>
      </c>
      <c r="AC32" s="109" t="s">
        <v>85</v>
      </c>
      <c r="AD32" s="152" t="s">
        <v>192</v>
      </c>
      <c r="AE32" s="152" t="s">
        <v>85</v>
      </c>
      <c r="AF32" s="153">
        <f t="shared" si="1"/>
        <v>40</v>
      </c>
      <c r="AG32" s="154">
        <f t="shared" si="2"/>
        <v>59.370000000000005</v>
      </c>
      <c r="AH32" s="155">
        <f t="shared" si="3"/>
        <v>2374.8</v>
      </c>
      <c r="AI32" s="156"/>
    </row>
    <row r="33" spans="1:35" ht="15">
      <c r="A33" s="108">
        <v>2017</v>
      </c>
      <c r="B33" s="108">
        <v>99</v>
      </c>
      <c r="C33" s="109" t="s">
        <v>85</v>
      </c>
      <c r="D33" s="150" t="s">
        <v>193</v>
      </c>
      <c r="E33" s="109" t="s">
        <v>187</v>
      </c>
      <c r="F33" s="111" t="s">
        <v>194</v>
      </c>
      <c r="G33" s="112">
        <v>37.56</v>
      </c>
      <c r="H33" s="112">
        <v>1.96</v>
      </c>
      <c r="I33" s="143" t="s">
        <v>79</v>
      </c>
      <c r="J33" s="112">
        <f t="shared" si="0"/>
        <v>35.6</v>
      </c>
      <c r="K33" s="151" t="s">
        <v>80</v>
      </c>
      <c r="L33" s="108">
        <v>2017</v>
      </c>
      <c r="M33" s="108">
        <v>150</v>
      </c>
      <c r="N33" s="109" t="s">
        <v>189</v>
      </c>
      <c r="O33" s="111" t="s">
        <v>190</v>
      </c>
      <c r="P33" s="109" t="s">
        <v>191</v>
      </c>
      <c r="Q33" s="109" t="s">
        <v>191</v>
      </c>
      <c r="R33" s="108">
        <v>1</v>
      </c>
      <c r="S33" s="111" t="s">
        <v>103</v>
      </c>
      <c r="T33" s="108">
        <v>1010203</v>
      </c>
      <c r="U33" s="108">
        <v>140</v>
      </c>
      <c r="V33" s="108">
        <v>1050</v>
      </c>
      <c r="W33" s="108">
        <v>10</v>
      </c>
      <c r="X33" s="113">
        <v>2017</v>
      </c>
      <c r="Y33" s="113">
        <v>61</v>
      </c>
      <c r="Z33" s="113">
        <v>0</v>
      </c>
      <c r="AA33" s="114" t="s">
        <v>85</v>
      </c>
      <c r="AB33" s="108">
        <v>189</v>
      </c>
      <c r="AC33" s="109" t="s">
        <v>85</v>
      </c>
      <c r="AD33" s="152" t="s">
        <v>192</v>
      </c>
      <c r="AE33" s="152" t="s">
        <v>85</v>
      </c>
      <c r="AF33" s="153">
        <f t="shared" si="1"/>
        <v>40</v>
      </c>
      <c r="AG33" s="154">
        <f t="shared" si="2"/>
        <v>35.6</v>
      </c>
      <c r="AH33" s="155">
        <f t="shared" si="3"/>
        <v>1424</v>
      </c>
      <c r="AI33" s="156"/>
    </row>
    <row r="34" spans="1:35" ht="15">
      <c r="A34" s="108">
        <v>2017</v>
      </c>
      <c r="B34" s="108">
        <v>100</v>
      </c>
      <c r="C34" s="109" t="s">
        <v>85</v>
      </c>
      <c r="D34" s="150" t="s">
        <v>195</v>
      </c>
      <c r="E34" s="109" t="s">
        <v>187</v>
      </c>
      <c r="F34" s="111" t="s">
        <v>196</v>
      </c>
      <c r="G34" s="112">
        <v>37.56</v>
      </c>
      <c r="H34" s="112">
        <v>1.96</v>
      </c>
      <c r="I34" s="143" t="s">
        <v>79</v>
      </c>
      <c r="J34" s="112">
        <f t="shared" si="0"/>
        <v>35.6</v>
      </c>
      <c r="K34" s="151" t="s">
        <v>80</v>
      </c>
      <c r="L34" s="108">
        <v>2017</v>
      </c>
      <c r="M34" s="108">
        <v>151</v>
      </c>
      <c r="N34" s="109" t="s">
        <v>189</v>
      </c>
      <c r="O34" s="111" t="s">
        <v>190</v>
      </c>
      <c r="P34" s="109" t="s">
        <v>191</v>
      </c>
      <c r="Q34" s="109" t="s">
        <v>191</v>
      </c>
      <c r="R34" s="108">
        <v>1</v>
      </c>
      <c r="S34" s="111" t="s">
        <v>103</v>
      </c>
      <c r="T34" s="108">
        <v>1010203</v>
      </c>
      <c r="U34" s="108">
        <v>140</v>
      </c>
      <c r="V34" s="108">
        <v>1050</v>
      </c>
      <c r="W34" s="108">
        <v>10</v>
      </c>
      <c r="X34" s="113">
        <v>2017</v>
      </c>
      <c r="Y34" s="113">
        <v>61</v>
      </c>
      <c r="Z34" s="113">
        <v>0</v>
      </c>
      <c r="AA34" s="114" t="s">
        <v>85</v>
      </c>
      <c r="AB34" s="108">
        <v>189</v>
      </c>
      <c r="AC34" s="109" t="s">
        <v>85</v>
      </c>
      <c r="AD34" s="152" t="s">
        <v>192</v>
      </c>
      <c r="AE34" s="152" t="s">
        <v>85</v>
      </c>
      <c r="AF34" s="153">
        <f t="shared" si="1"/>
        <v>40</v>
      </c>
      <c r="AG34" s="154">
        <f t="shared" si="2"/>
        <v>35.6</v>
      </c>
      <c r="AH34" s="155">
        <f t="shared" si="3"/>
        <v>1424</v>
      </c>
      <c r="AI34" s="156"/>
    </row>
    <row r="35" spans="1:35" ht="15">
      <c r="A35" s="108">
        <v>2017</v>
      </c>
      <c r="B35" s="108">
        <v>101</v>
      </c>
      <c r="C35" s="109" t="s">
        <v>85</v>
      </c>
      <c r="D35" s="150" t="s">
        <v>197</v>
      </c>
      <c r="E35" s="109" t="s">
        <v>187</v>
      </c>
      <c r="F35" s="111" t="s">
        <v>198</v>
      </c>
      <c r="G35" s="112">
        <v>33.64</v>
      </c>
      <c r="H35" s="112">
        <v>1.6</v>
      </c>
      <c r="I35" s="143" t="s">
        <v>79</v>
      </c>
      <c r="J35" s="112">
        <f t="shared" si="0"/>
        <v>32.04</v>
      </c>
      <c r="K35" s="151" t="s">
        <v>80</v>
      </c>
      <c r="L35" s="108">
        <v>2017</v>
      </c>
      <c r="M35" s="108">
        <v>152</v>
      </c>
      <c r="N35" s="109" t="s">
        <v>189</v>
      </c>
      <c r="O35" s="111" t="s">
        <v>190</v>
      </c>
      <c r="P35" s="109" t="s">
        <v>191</v>
      </c>
      <c r="Q35" s="109" t="s">
        <v>191</v>
      </c>
      <c r="R35" s="108">
        <v>1</v>
      </c>
      <c r="S35" s="111" t="s">
        <v>103</v>
      </c>
      <c r="T35" s="108">
        <v>1010203</v>
      </c>
      <c r="U35" s="108">
        <v>140</v>
      </c>
      <c r="V35" s="108">
        <v>1050</v>
      </c>
      <c r="W35" s="108">
        <v>10</v>
      </c>
      <c r="X35" s="113">
        <v>2017</v>
      </c>
      <c r="Y35" s="113">
        <v>61</v>
      </c>
      <c r="Z35" s="113">
        <v>0</v>
      </c>
      <c r="AA35" s="114" t="s">
        <v>85</v>
      </c>
      <c r="AB35" s="108">
        <v>189</v>
      </c>
      <c r="AC35" s="109" t="s">
        <v>85</v>
      </c>
      <c r="AD35" s="152" t="s">
        <v>192</v>
      </c>
      <c r="AE35" s="152" t="s">
        <v>85</v>
      </c>
      <c r="AF35" s="153">
        <f t="shared" si="1"/>
        <v>40</v>
      </c>
      <c r="AG35" s="154">
        <f t="shared" si="2"/>
        <v>32.04</v>
      </c>
      <c r="AH35" s="155">
        <f t="shared" si="3"/>
        <v>1281.6</v>
      </c>
      <c r="AI35" s="156"/>
    </row>
    <row r="36" spans="1:35" ht="15">
      <c r="A36" s="108">
        <v>2017</v>
      </c>
      <c r="B36" s="108">
        <v>102</v>
      </c>
      <c r="C36" s="109" t="s">
        <v>85</v>
      </c>
      <c r="D36" s="150" t="s">
        <v>199</v>
      </c>
      <c r="E36" s="109" t="s">
        <v>187</v>
      </c>
      <c r="F36" s="111" t="s">
        <v>200</v>
      </c>
      <c r="G36" s="112">
        <v>33.64</v>
      </c>
      <c r="H36" s="112">
        <v>1.6</v>
      </c>
      <c r="I36" s="143" t="s">
        <v>79</v>
      </c>
      <c r="J36" s="112">
        <f t="shared" si="0"/>
        <v>32.04</v>
      </c>
      <c r="K36" s="151" t="s">
        <v>80</v>
      </c>
      <c r="L36" s="108">
        <v>2017</v>
      </c>
      <c r="M36" s="108">
        <v>147</v>
      </c>
      <c r="N36" s="109" t="s">
        <v>189</v>
      </c>
      <c r="O36" s="111" t="s">
        <v>190</v>
      </c>
      <c r="P36" s="109" t="s">
        <v>191</v>
      </c>
      <c r="Q36" s="109" t="s">
        <v>191</v>
      </c>
      <c r="R36" s="108">
        <v>1</v>
      </c>
      <c r="S36" s="111" t="s">
        <v>103</v>
      </c>
      <c r="T36" s="108">
        <v>1010203</v>
      </c>
      <c r="U36" s="108">
        <v>140</v>
      </c>
      <c r="V36" s="108">
        <v>1050</v>
      </c>
      <c r="W36" s="108">
        <v>10</v>
      </c>
      <c r="X36" s="113">
        <v>2017</v>
      </c>
      <c r="Y36" s="113">
        <v>61</v>
      </c>
      <c r="Z36" s="113">
        <v>0</v>
      </c>
      <c r="AA36" s="114" t="s">
        <v>85</v>
      </c>
      <c r="AB36" s="108">
        <v>189</v>
      </c>
      <c r="AC36" s="109" t="s">
        <v>85</v>
      </c>
      <c r="AD36" s="152" t="s">
        <v>192</v>
      </c>
      <c r="AE36" s="152" t="s">
        <v>85</v>
      </c>
      <c r="AF36" s="153">
        <f t="shared" si="1"/>
        <v>40</v>
      </c>
      <c r="AG36" s="154">
        <f t="shared" si="2"/>
        <v>32.04</v>
      </c>
      <c r="AH36" s="155">
        <f t="shared" si="3"/>
        <v>1281.6</v>
      </c>
      <c r="AI36" s="156"/>
    </row>
    <row r="37" spans="1:35" ht="15">
      <c r="A37" s="108">
        <v>2017</v>
      </c>
      <c r="B37" s="108">
        <v>103</v>
      </c>
      <c r="C37" s="109" t="s">
        <v>85</v>
      </c>
      <c r="D37" s="150" t="s">
        <v>201</v>
      </c>
      <c r="E37" s="109" t="s">
        <v>187</v>
      </c>
      <c r="F37" s="111" t="s">
        <v>202</v>
      </c>
      <c r="G37" s="112">
        <v>84.51</v>
      </c>
      <c r="H37" s="112">
        <v>6.23</v>
      </c>
      <c r="I37" s="143" t="s">
        <v>79</v>
      </c>
      <c r="J37" s="112">
        <f t="shared" si="0"/>
        <v>78.28</v>
      </c>
      <c r="K37" s="151" t="s">
        <v>80</v>
      </c>
      <c r="L37" s="108">
        <v>2017</v>
      </c>
      <c r="M37" s="108">
        <v>148</v>
      </c>
      <c r="N37" s="109" t="s">
        <v>189</v>
      </c>
      <c r="O37" s="111" t="s">
        <v>190</v>
      </c>
      <c r="P37" s="109" t="s">
        <v>191</v>
      </c>
      <c r="Q37" s="109" t="s">
        <v>191</v>
      </c>
      <c r="R37" s="108">
        <v>1</v>
      </c>
      <c r="S37" s="111" t="s">
        <v>103</v>
      </c>
      <c r="T37" s="108">
        <v>1010203</v>
      </c>
      <c r="U37" s="108">
        <v>140</v>
      </c>
      <c r="V37" s="108">
        <v>1050</v>
      </c>
      <c r="W37" s="108">
        <v>10</v>
      </c>
      <c r="X37" s="113">
        <v>2017</v>
      </c>
      <c r="Y37" s="113">
        <v>61</v>
      </c>
      <c r="Z37" s="113">
        <v>0</v>
      </c>
      <c r="AA37" s="114" t="s">
        <v>85</v>
      </c>
      <c r="AB37" s="108">
        <v>189</v>
      </c>
      <c r="AC37" s="109" t="s">
        <v>85</v>
      </c>
      <c r="AD37" s="152" t="s">
        <v>192</v>
      </c>
      <c r="AE37" s="152" t="s">
        <v>85</v>
      </c>
      <c r="AF37" s="153">
        <f t="shared" si="1"/>
        <v>40</v>
      </c>
      <c r="AG37" s="154">
        <f t="shared" si="2"/>
        <v>78.28</v>
      </c>
      <c r="AH37" s="155">
        <f t="shared" si="3"/>
        <v>3131.2</v>
      </c>
      <c r="AI37" s="156"/>
    </row>
    <row r="38" spans="1:35" ht="15">
      <c r="A38" s="108">
        <v>2017</v>
      </c>
      <c r="B38" s="108">
        <v>104</v>
      </c>
      <c r="C38" s="109" t="s">
        <v>85</v>
      </c>
      <c r="D38" s="150" t="s">
        <v>203</v>
      </c>
      <c r="E38" s="109" t="s">
        <v>187</v>
      </c>
      <c r="F38" s="111" t="s">
        <v>204</v>
      </c>
      <c r="G38" s="112">
        <v>53.98</v>
      </c>
      <c r="H38" s="112">
        <v>3.45</v>
      </c>
      <c r="I38" s="143" t="s">
        <v>79</v>
      </c>
      <c r="J38" s="112">
        <f t="shared" si="0"/>
        <v>50.529999999999994</v>
      </c>
      <c r="K38" s="151" t="s">
        <v>80</v>
      </c>
      <c r="L38" s="108">
        <v>2017</v>
      </c>
      <c r="M38" s="108">
        <v>149</v>
      </c>
      <c r="N38" s="109" t="s">
        <v>189</v>
      </c>
      <c r="O38" s="111" t="s">
        <v>190</v>
      </c>
      <c r="P38" s="109" t="s">
        <v>191</v>
      </c>
      <c r="Q38" s="109" t="s">
        <v>191</v>
      </c>
      <c r="R38" s="108">
        <v>1</v>
      </c>
      <c r="S38" s="111" t="s">
        <v>103</v>
      </c>
      <c r="T38" s="108">
        <v>1010203</v>
      </c>
      <c r="U38" s="108">
        <v>140</v>
      </c>
      <c r="V38" s="108">
        <v>1050</v>
      </c>
      <c r="W38" s="108">
        <v>10</v>
      </c>
      <c r="X38" s="113">
        <v>2017</v>
      </c>
      <c r="Y38" s="113">
        <v>61</v>
      </c>
      <c r="Z38" s="113">
        <v>0</v>
      </c>
      <c r="AA38" s="114" t="s">
        <v>85</v>
      </c>
      <c r="AB38" s="108">
        <v>189</v>
      </c>
      <c r="AC38" s="109" t="s">
        <v>85</v>
      </c>
      <c r="AD38" s="152" t="s">
        <v>192</v>
      </c>
      <c r="AE38" s="152" t="s">
        <v>85</v>
      </c>
      <c r="AF38" s="153">
        <f t="shared" si="1"/>
        <v>40</v>
      </c>
      <c r="AG38" s="154">
        <f t="shared" si="2"/>
        <v>50.529999999999994</v>
      </c>
      <c r="AH38" s="155">
        <f t="shared" si="3"/>
        <v>2021.1999999999998</v>
      </c>
      <c r="AI38" s="156"/>
    </row>
    <row r="39" spans="1:35" ht="15">
      <c r="A39" s="108">
        <v>2017</v>
      </c>
      <c r="B39" s="108">
        <v>105</v>
      </c>
      <c r="C39" s="109" t="s">
        <v>85</v>
      </c>
      <c r="D39" s="150" t="s">
        <v>205</v>
      </c>
      <c r="E39" s="109" t="s">
        <v>206</v>
      </c>
      <c r="F39" s="111" t="s">
        <v>207</v>
      </c>
      <c r="G39" s="112">
        <v>48.36</v>
      </c>
      <c r="H39" s="112">
        <v>8.72</v>
      </c>
      <c r="I39" s="143" t="s">
        <v>79</v>
      </c>
      <c r="J39" s="112">
        <f t="shared" si="0"/>
        <v>39.64</v>
      </c>
      <c r="K39" s="151" t="s">
        <v>158</v>
      </c>
      <c r="L39" s="108">
        <v>2017</v>
      </c>
      <c r="M39" s="108">
        <v>432</v>
      </c>
      <c r="N39" s="109" t="s">
        <v>111</v>
      </c>
      <c r="O39" s="111" t="s">
        <v>208</v>
      </c>
      <c r="P39" s="109" t="s">
        <v>209</v>
      </c>
      <c r="Q39" s="109" t="s">
        <v>209</v>
      </c>
      <c r="R39" s="108">
        <v>1</v>
      </c>
      <c r="S39" s="111" t="s">
        <v>103</v>
      </c>
      <c r="T39" s="108">
        <v>1010203</v>
      </c>
      <c r="U39" s="108">
        <v>140</v>
      </c>
      <c r="V39" s="108">
        <v>1050</v>
      </c>
      <c r="W39" s="108">
        <v>2</v>
      </c>
      <c r="X39" s="113">
        <v>2017</v>
      </c>
      <c r="Y39" s="113">
        <v>62</v>
      </c>
      <c r="Z39" s="113">
        <v>0</v>
      </c>
      <c r="AA39" s="114" t="s">
        <v>85</v>
      </c>
      <c r="AB39" s="108">
        <v>180</v>
      </c>
      <c r="AC39" s="109" t="s">
        <v>85</v>
      </c>
      <c r="AD39" s="152" t="s">
        <v>210</v>
      </c>
      <c r="AE39" s="152" t="s">
        <v>85</v>
      </c>
      <c r="AF39" s="153">
        <f t="shared" si="1"/>
        <v>-5</v>
      </c>
      <c r="AG39" s="154">
        <f t="shared" si="2"/>
        <v>39.64</v>
      </c>
      <c r="AH39" s="155">
        <f t="shared" si="3"/>
        <v>-198.2</v>
      </c>
      <c r="AI39" s="156"/>
    </row>
    <row r="40" spans="1:35" ht="15">
      <c r="A40" s="108">
        <v>2017</v>
      </c>
      <c r="B40" s="108">
        <v>106</v>
      </c>
      <c r="C40" s="109" t="s">
        <v>211</v>
      </c>
      <c r="D40" s="150" t="s">
        <v>212</v>
      </c>
      <c r="E40" s="109" t="s">
        <v>131</v>
      </c>
      <c r="F40" s="111" t="s">
        <v>213</v>
      </c>
      <c r="G40" s="112">
        <v>6815.88</v>
      </c>
      <c r="H40" s="112">
        <v>1229.09</v>
      </c>
      <c r="I40" s="143" t="s">
        <v>79</v>
      </c>
      <c r="J40" s="112">
        <f aca="true" t="shared" si="4" ref="J40:J71">IF(I40="SI",G40-H40,G40)</f>
        <v>5586.79</v>
      </c>
      <c r="K40" s="151" t="s">
        <v>214</v>
      </c>
      <c r="L40" s="108">
        <v>2017</v>
      </c>
      <c r="M40" s="108">
        <v>559</v>
      </c>
      <c r="N40" s="109" t="s">
        <v>215</v>
      </c>
      <c r="O40" s="111" t="s">
        <v>216</v>
      </c>
      <c r="P40" s="109" t="s">
        <v>217</v>
      </c>
      <c r="Q40" s="109" t="s">
        <v>218</v>
      </c>
      <c r="R40" s="108">
        <v>2</v>
      </c>
      <c r="S40" s="111" t="s">
        <v>84</v>
      </c>
      <c r="T40" s="108">
        <v>2010501</v>
      </c>
      <c r="U40" s="108">
        <v>6130</v>
      </c>
      <c r="V40" s="108">
        <v>3003</v>
      </c>
      <c r="W40" s="108">
        <v>99</v>
      </c>
      <c r="X40" s="113">
        <v>2017</v>
      </c>
      <c r="Y40" s="113">
        <v>53</v>
      </c>
      <c r="Z40" s="113">
        <v>0</v>
      </c>
      <c r="AA40" s="114" t="s">
        <v>80</v>
      </c>
      <c r="AB40" s="108">
        <v>200</v>
      </c>
      <c r="AC40" s="109" t="s">
        <v>211</v>
      </c>
      <c r="AD40" s="152" t="s">
        <v>219</v>
      </c>
      <c r="AE40" s="152" t="s">
        <v>211</v>
      </c>
      <c r="AF40" s="153">
        <f aca="true" t="shared" si="5" ref="AF40:AF71">AE40-AD40</f>
        <v>-16</v>
      </c>
      <c r="AG40" s="154">
        <f aca="true" t="shared" si="6" ref="AG40:AG71">IF(AI40="SI",0,J40)</f>
        <v>5586.79</v>
      </c>
      <c r="AH40" s="155">
        <f aca="true" t="shared" si="7" ref="AH40:AH71">AG40*AF40</f>
        <v>-89388.64</v>
      </c>
      <c r="AI40" s="156"/>
    </row>
    <row r="41" spans="1:35" ht="15">
      <c r="A41" s="108">
        <v>2017</v>
      </c>
      <c r="B41" s="108">
        <v>107</v>
      </c>
      <c r="C41" s="109" t="s">
        <v>211</v>
      </c>
      <c r="D41" s="150" t="s">
        <v>220</v>
      </c>
      <c r="E41" s="109" t="s">
        <v>151</v>
      </c>
      <c r="F41" s="111" t="s">
        <v>221</v>
      </c>
      <c r="G41" s="112">
        <v>3887.6</v>
      </c>
      <c r="H41" s="112">
        <v>701.04</v>
      </c>
      <c r="I41" s="143" t="s">
        <v>79</v>
      </c>
      <c r="J41" s="112">
        <f t="shared" si="4"/>
        <v>3186.56</v>
      </c>
      <c r="K41" s="151" t="s">
        <v>222</v>
      </c>
      <c r="L41" s="108">
        <v>2017</v>
      </c>
      <c r="M41" s="108">
        <v>644</v>
      </c>
      <c r="N41" s="109" t="s">
        <v>151</v>
      </c>
      <c r="O41" s="111" t="s">
        <v>223</v>
      </c>
      <c r="P41" s="109" t="s">
        <v>224</v>
      </c>
      <c r="Q41" s="109" t="s">
        <v>225</v>
      </c>
      <c r="R41" s="108">
        <v>2</v>
      </c>
      <c r="S41" s="111" t="s">
        <v>84</v>
      </c>
      <c r="T41" s="108">
        <v>1010603</v>
      </c>
      <c r="U41" s="108">
        <v>580</v>
      </c>
      <c r="V41" s="108">
        <v>1086</v>
      </c>
      <c r="W41" s="108">
        <v>99</v>
      </c>
      <c r="X41" s="113">
        <v>2016</v>
      </c>
      <c r="Y41" s="113">
        <v>221</v>
      </c>
      <c r="Z41" s="113">
        <v>0</v>
      </c>
      <c r="AA41" s="114" t="s">
        <v>80</v>
      </c>
      <c r="AB41" s="108">
        <v>199</v>
      </c>
      <c r="AC41" s="109" t="s">
        <v>211</v>
      </c>
      <c r="AD41" s="152" t="s">
        <v>154</v>
      </c>
      <c r="AE41" s="152" t="s">
        <v>211</v>
      </c>
      <c r="AF41" s="153">
        <f t="shared" si="5"/>
        <v>-25</v>
      </c>
      <c r="AG41" s="154">
        <f t="shared" si="6"/>
        <v>3186.56</v>
      </c>
      <c r="AH41" s="155">
        <f t="shared" si="7"/>
        <v>-79664</v>
      </c>
      <c r="AI41" s="156"/>
    </row>
    <row r="42" spans="1:35" ht="15">
      <c r="A42" s="108">
        <v>2017</v>
      </c>
      <c r="B42" s="108">
        <v>108</v>
      </c>
      <c r="C42" s="109" t="s">
        <v>226</v>
      </c>
      <c r="D42" s="150" t="s">
        <v>227</v>
      </c>
      <c r="E42" s="109" t="s">
        <v>144</v>
      </c>
      <c r="F42" s="111" t="s">
        <v>228</v>
      </c>
      <c r="G42" s="112">
        <v>218.7</v>
      </c>
      <c r="H42" s="112">
        <v>19.88</v>
      </c>
      <c r="I42" s="143" t="s">
        <v>79</v>
      </c>
      <c r="J42" s="112">
        <f t="shared" si="4"/>
        <v>198.82</v>
      </c>
      <c r="K42" s="151" t="s">
        <v>229</v>
      </c>
      <c r="L42" s="108">
        <v>2017</v>
      </c>
      <c r="M42" s="108">
        <v>578</v>
      </c>
      <c r="N42" s="109" t="s">
        <v>121</v>
      </c>
      <c r="O42" s="111" t="s">
        <v>230</v>
      </c>
      <c r="P42" s="109" t="s">
        <v>231</v>
      </c>
      <c r="Q42" s="109" t="s">
        <v>80</v>
      </c>
      <c r="R42" s="108">
        <v>2</v>
      </c>
      <c r="S42" s="111" t="s">
        <v>84</v>
      </c>
      <c r="T42" s="108">
        <v>2010501</v>
      </c>
      <c r="U42" s="108">
        <v>6130</v>
      </c>
      <c r="V42" s="108">
        <v>3001</v>
      </c>
      <c r="W42" s="108">
        <v>99</v>
      </c>
      <c r="X42" s="113">
        <v>2016</v>
      </c>
      <c r="Y42" s="113">
        <v>99</v>
      </c>
      <c r="Z42" s="113">
        <v>0</v>
      </c>
      <c r="AA42" s="114" t="s">
        <v>80</v>
      </c>
      <c r="AB42" s="108">
        <v>229</v>
      </c>
      <c r="AC42" s="109" t="s">
        <v>226</v>
      </c>
      <c r="AD42" s="152" t="s">
        <v>144</v>
      </c>
      <c r="AE42" s="152" t="s">
        <v>226</v>
      </c>
      <c r="AF42" s="153">
        <f t="shared" si="5"/>
        <v>15</v>
      </c>
      <c r="AG42" s="154">
        <f t="shared" si="6"/>
        <v>198.82</v>
      </c>
      <c r="AH42" s="155">
        <f t="shared" si="7"/>
        <v>2982.2999999999997</v>
      </c>
      <c r="AI42" s="156"/>
    </row>
    <row r="43" spans="1:35" ht="15">
      <c r="A43" s="108">
        <v>2017</v>
      </c>
      <c r="B43" s="108">
        <v>109</v>
      </c>
      <c r="C43" s="109" t="s">
        <v>226</v>
      </c>
      <c r="D43" s="150" t="s">
        <v>232</v>
      </c>
      <c r="E43" s="109" t="s">
        <v>144</v>
      </c>
      <c r="F43" s="111" t="s">
        <v>233</v>
      </c>
      <c r="G43" s="112">
        <v>9750.81</v>
      </c>
      <c r="H43" s="112">
        <v>1758.34</v>
      </c>
      <c r="I43" s="143" t="s">
        <v>79</v>
      </c>
      <c r="J43" s="112">
        <f t="shared" si="4"/>
        <v>7992.469999999999</v>
      </c>
      <c r="K43" s="151" t="s">
        <v>234</v>
      </c>
      <c r="L43" s="108">
        <v>2017</v>
      </c>
      <c r="M43" s="108">
        <v>579</v>
      </c>
      <c r="N43" s="109" t="s">
        <v>121</v>
      </c>
      <c r="O43" s="111" t="s">
        <v>230</v>
      </c>
      <c r="P43" s="109" t="s">
        <v>231</v>
      </c>
      <c r="Q43" s="109" t="s">
        <v>80</v>
      </c>
      <c r="R43" s="108">
        <v>2</v>
      </c>
      <c r="S43" s="111" t="s">
        <v>84</v>
      </c>
      <c r="T43" s="108">
        <v>2090601</v>
      </c>
      <c r="U43" s="108">
        <v>9030</v>
      </c>
      <c r="V43" s="108">
        <v>3350</v>
      </c>
      <c r="W43" s="108">
        <v>99</v>
      </c>
      <c r="X43" s="113">
        <v>2016</v>
      </c>
      <c r="Y43" s="113">
        <v>187</v>
      </c>
      <c r="Z43" s="113">
        <v>0</v>
      </c>
      <c r="AA43" s="114" t="s">
        <v>80</v>
      </c>
      <c r="AB43" s="108">
        <v>230</v>
      </c>
      <c r="AC43" s="109" t="s">
        <v>226</v>
      </c>
      <c r="AD43" s="152" t="s">
        <v>144</v>
      </c>
      <c r="AE43" s="152" t="s">
        <v>226</v>
      </c>
      <c r="AF43" s="153">
        <f t="shared" si="5"/>
        <v>15</v>
      </c>
      <c r="AG43" s="154">
        <f t="shared" si="6"/>
        <v>7992.469999999999</v>
      </c>
      <c r="AH43" s="155">
        <f t="shared" si="7"/>
        <v>119887.04999999999</v>
      </c>
      <c r="AI43" s="156"/>
    </row>
    <row r="44" spans="1:35" ht="15">
      <c r="A44" s="108">
        <v>2017</v>
      </c>
      <c r="B44" s="108">
        <v>110</v>
      </c>
      <c r="C44" s="109" t="s">
        <v>226</v>
      </c>
      <c r="D44" s="150" t="s">
        <v>235</v>
      </c>
      <c r="E44" s="109" t="s">
        <v>236</v>
      </c>
      <c r="F44" s="111" t="s">
        <v>237</v>
      </c>
      <c r="G44" s="112">
        <v>10418.68</v>
      </c>
      <c r="H44" s="112">
        <v>1878.78</v>
      </c>
      <c r="I44" s="143" t="s">
        <v>79</v>
      </c>
      <c r="J44" s="112">
        <f t="shared" si="4"/>
        <v>8539.9</v>
      </c>
      <c r="K44" s="151" t="s">
        <v>238</v>
      </c>
      <c r="L44" s="108">
        <v>2016</v>
      </c>
      <c r="M44" s="108">
        <v>2535</v>
      </c>
      <c r="N44" s="109" t="s">
        <v>239</v>
      </c>
      <c r="O44" s="111" t="s">
        <v>240</v>
      </c>
      <c r="P44" s="109" t="s">
        <v>241</v>
      </c>
      <c r="Q44" s="109" t="s">
        <v>80</v>
      </c>
      <c r="R44" s="108">
        <v>2</v>
      </c>
      <c r="S44" s="111" t="s">
        <v>84</v>
      </c>
      <c r="T44" s="108">
        <v>2090601</v>
      </c>
      <c r="U44" s="108">
        <v>9030</v>
      </c>
      <c r="V44" s="108">
        <v>3360</v>
      </c>
      <c r="W44" s="108">
        <v>99</v>
      </c>
      <c r="X44" s="113">
        <v>2016</v>
      </c>
      <c r="Y44" s="113">
        <v>189</v>
      </c>
      <c r="Z44" s="113">
        <v>0</v>
      </c>
      <c r="AA44" s="114" t="s">
        <v>80</v>
      </c>
      <c r="AB44" s="108">
        <v>233</v>
      </c>
      <c r="AC44" s="109" t="s">
        <v>226</v>
      </c>
      <c r="AD44" s="152" t="s">
        <v>242</v>
      </c>
      <c r="AE44" s="152" t="s">
        <v>226</v>
      </c>
      <c r="AF44" s="153">
        <f t="shared" si="5"/>
        <v>59</v>
      </c>
      <c r="AG44" s="154">
        <f t="shared" si="6"/>
        <v>8539.9</v>
      </c>
      <c r="AH44" s="155">
        <f t="shared" si="7"/>
        <v>503854.1</v>
      </c>
      <c r="AI44" s="156"/>
    </row>
    <row r="45" spans="1:35" ht="15">
      <c r="A45" s="108">
        <v>2017</v>
      </c>
      <c r="B45" s="108">
        <v>111</v>
      </c>
      <c r="C45" s="109" t="s">
        <v>226</v>
      </c>
      <c r="D45" s="150" t="s">
        <v>243</v>
      </c>
      <c r="E45" s="109" t="s">
        <v>244</v>
      </c>
      <c r="F45" s="111" t="s">
        <v>245</v>
      </c>
      <c r="G45" s="112">
        <v>3614.12</v>
      </c>
      <c r="H45" s="112">
        <v>651.73</v>
      </c>
      <c r="I45" s="143" t="s">
        <v>79</v>
      </c>
      <c r="J45" s="112">
        <f t="shared" si="4"/>
        <v>2962.39</v>
      </c>
      <c r="K45" s="151" t="s">
        <v>246</v>
      </c>
      <c r="L45" s="108">
        <v>2017</v>
      </c>
      <c r="M45" s="108">
        <v>253</v>
      </c>
      <c r="N45" s="109" t="s">
        <v>247</v>
      </c>
      <c r="O45" s="111" t="s">
        <v>240</v>
      </c>
      <c r="P45" s="109" t="s">
        <v>241</v>
      </c>
      <c r="Q45" s="109" t="s">
        <v>80</v>
      </c>
      <c r="R45" s="108">
        <v>2</v>
      </c>
      <c r="S45" s="111" t="s">
        <v>84</v>
      </c>
      <c r="T45" s="108">
        <v>1080103</v>
      </c>
      <c r="U45" s="108">
        <v>2780</v>
      </c>
      <c r="V45" s="108">
        <v>1934</v>
      </c>
      <c r="W45" s="108">
        <v>99</v>
      </c>
      <c r="X45" s="113">
        <v>2016</v>
      </c>
      <c r="Y45" s="113">
        <v>193</v>
      </c>
      <c r="Z45" s="113">
        <v>0</v>
      </c>
      <c r="AA45" s="114" t="s">
        <v>80</v>
      </c>
      <c r="AB45" s="108">
        <v>232</v>
      </c>
      <c r="AC45" s="109" t="s">
        <v>226</v>
      </c>
      <c r="AD45" s="152" t="s">
        <v>248</v>
      </c>
      <c r="AE45" s="152" t="s">
        <v>226</v>
      </c>
      <c r="AF45" s="153">
        <f t="shared" si="5"/>
        <v>30</v>
      </c>
      <c r="AG45" s="154">
        <f t="shared" si="6"/>
        <v>2962.39</v>
      </c>
      <c r="AH45" s="155">
        <f t="shared" si="7"/>
        <v>88871.7</v>
      </c>
      <c r="AI45" s="156"/>
    </row>
    <row r="46" spans="1:35" ht="15">
      <c r="A46" s="108">
        <v>2017</v>
      </c>
      <c r="B46" s="108">
        <v>112</v>
      </c>
      <c r="C46" s="109" t="s">
        <v>226</v>
      </c>
      <c r="D46" s="150" t="s">
        <v>249</v>
      </c>
      <c r="E46" s="109" t="s">
        <v>248</v>
      </c>
      <c r="F46" s="111" t="s">
        <v>250</v>
      </c>
      <c r="G46" s="112">
        <v>44109.89</v>
      </c>
      <c r="H46" s="112">
        <v>4009.99</v>
      </c>
      <c r="I46" s="143" t="s">
        <v>79</v>
      </c>
      <c r="J46" s="112">
        <f t="shared" si="4"/>
        <v>40099.9</v>
      </c>
      <c r="K46" s="151" t="s">
        <v>214</v>
      </c>
      <c r="L46" s="108">
        <v>2017</v>
      </c>
      <c r="M46" s="108">
        <v>463</v>
      </c>
      <c r="N46" s="109" t="s">
        <v>131</v>
      </c>
      <c r="O46" s="111" t="s">
        <v>251</v>
      </c>
      <c r="P46" s="109" t="s">
        <v>252</v>
      </c>
      <c r="Q46" s="109" t="s">
        <v>80</v>
      </c>
      <c r="R46" s="108">
        <v>2</v>
      </c>
      <c r="S46" s="111" t="s">
        <v>84</v>
      </c>
      <c r="T46" s="108">
        <v>2010501</v>
      </c>
      <c r="U46" s="108">
        <v>6130</v>
      </c>
      <c r="V46" s="108">
        <v>3003</v>
      </c>
      <c r="W46" s="108">
        <v>99</v>
      </c>
      <c r="X46" s="113">
        <v>2016</v>
      </c>
      <c r="Y46" s="113">
        <v>254</v>
      </c>
      <c r="Z46" s="113">
        <v>0</v>
      </c>
      <c r="AA46" s="114" t="s">
        <v>80</v>
      </c>
      <c r="AB46" s="108">
        <v>231</v>
      </c>
      <c r="AC46" s="109" t="s">
        <v>226</v>
      </c>
      <c r="AD46" s="152" t="s">
        <v>253</v>
      </c>
      <c r="AE46" s="152" t="s">
        <v>226</v>
      </c>
      <c r="AF46" s="153">
        <f t="shared" si="5"/>
        <v>-1</v>
      </c>
      <c r="AG46" s="154">
        <f t="shared" si="6"/>
        <v>40099.9</v>
      </c>
      <c r="AH46" s="155">
        <f t="shared" si="7"/>
        <v>-40099.9</v>
      </c>
      <c r="AI46" s="156"/>
    </row>
    <row r="47" spans="1:35" ht="15">
      <c r="A47" s="108">
        <v>2017</v>
      </c>
      <c r="B47" s="108">
        <v>113</v>
      </c>
      <c r="C47" s="109" t="s">
        <v>254</v>
      </c>
      <c r="D47" s="150" t="s">
        <v>255</v>
      </c>
      <c r="E47" s="109" t="s">
        <v>256</v>
      </c>
      <c r="F47" s="111" t="s">
        <v>257</v>
      </c>
      <c r="G47" s="112">
        <v>330</v>
      </c>
      <c r="H47" s="112">
        <v>59.51</v>
      </c>
      <c r="I47" s="143" t="s">
        <v>79</v>
      </c>
      <c r="J47" s="112">
        <f t="shared" si="4"/>
        <v>270.49</v>
      </c>
      <c r="K47" s="151" t="s">
        <v>258</v>
      </c>
      <c r="L47" s="108">
        <v>2017</v>
      </c>
      <c r="M47" s="108">
        <v>672</v>
      </c>
      <c r="N47" s="109" t="s">
        <v>211</v>
      </c>
      <c r="O47" s="111" t="s">
        <v>259</v>
      </c>
      <c r="P47" s="109" t="s">
        <v>260</v>
      </c>
      <c r="Q47" s="109" t="s">
        <v>260</v>
      </c>
      <c r="R47" s="108">
        <v>1</v>
      </c>
      <c r="S47" s="111" t="s">
        <v>103</v>
      </c>
      <c r="T47" s="108">
        <v>1010202</v>
      </c>
      <c r="U47" s="108">
        <v>130</v>
      </c>
      <c r="V47" s="108">
        <v>1051</v>
      </c>
      <c r="W47" s="108">
        <v>99</v>
      </c>
      <c r="X47" s="113">
        <v>2017</v>
      </c>
      <c r="Y47" s="113">
        <v>67</v>
      </c>
      <c r="Z47" s="113">
        <v>0</v>
      </c>
      <c r="AA47" s="114" t="s">
        <v>261</v>
      </c>
      <c r="AB47" s="108">
        <v>266</v>
      </c>
      <c r="AC47" s="109" t="s">
        <v>261</v>
      </c>
      <c r="AD47" s="152" t="s">
        <v>262</v>
      </c>
      <c r="AE47" s="152" t="s">
        <v>261</v>
      </c>
      <c r="AF47" s="153">
        <f t="shared" si="5"/>
        <v>-49</v>
      </c>
      <c r="AG47" s="154">
        <f t="shared" si="6"/>
        <v>270.49</v>
      </c>
      <c r="AH47" s="155">
        <f t="shared" si="7"/>
        <v>-13254.01</v>
      </c>
      <c r="AI47" s="156"/>
    </row>
    <row r="48" spans="1:35" ht="15">
      <c r="A48" s="108">
        <v>2017</v>
      </c>
      <c r="B48" s="108">
        <v>114</v>
      </c>
      <c r="C48" s="109" t="s">
        <v>254</v>
      </c>
      <c r="D48" s="150" t="s">
        <v>263</v>
      </c>
      <c r="E48" s="109" t="s">
        <v>121</v>
      </c>
      <c r="F48" s="111" t="s">
        <v>264</v>
      </c>
      <c r="G48" s="112">
        <v>1569.31</v>
      </c>
      <c r="H48" s="112">
        <v>42.16</v>
      </c>
      <c r="I48" s="143" t="s">
        <v>79</v>
      </c>
      <c r="J48" s="112">
        <f t="shared" si="4"/>
        <v>1527.1499999999999</v>
      </c>
      <c r="K48" s="151" t="s">
        <v>130</v>
      </c>
      <c r="L48" s="108">
        <v>2017</v>
      </c>
      <c r="M48" s="108">
        <v>723</v>
      </c>
      <c r="N48" s="109" t="s">
        <v>253</v>
      </c>
      <c r="O48" s="111" t="s">
        <v>132</v>
      </c>
      <c r="P48" s="109" t="s">
        <v>133</v>
      </c>
      <c r="Q48" s="109" t="s">
        <v>80</v>
      </c>
      <c r="R48" s="108">
        <v>1</v>
      </c>
      <c r="S48" s="111" t="s">
        <v>103</v>
      </c>
      <c r="T48" s="108">
        <v>1040503</v>
      </c>
      <c r="U48" s="108">
        <v>1900</v>
      </c>
      <c r="V48" s="108">
        <v>1190</v>
      </c>
      <c r="W48" s="108">
        <v>99</v>
      </c>
      <c r="X48" s="113">
        <v>2017</v>
      </c>
      <c r="Y48" s="113">
        <v>33</v>
      </c>
      <c r="Z48" s="113">
        <v>0</v>
      </c>
      <c r="AA48" s="114" t="s">
        <v>261</v>
      </c>
      <c r="AB48" s="108">
        <v>272</v>
      </c>
      <c r="AC48" s="109" t="s">
        <v>261</v>
      </c>
      <c r="AD48" s="152" t="s">
        <v>147</v>
      </c>
      <c r="AE48" s="152" t="s">
        <v>261</v>
      </c>
      <c r="AF48" s="153">
        <f t="shared" si="5"/>
        <v>12</v>
      </c>
      <c r="AG48" s="154">
        <f t="shared" si="6"/>
        <v>1527.1499999999999</v>
      </c>
      <c r="AH48" s="155">
        <f t="shared" si="7"/>
        <v>18325.8</v>
      </c>
      <c r="AI48" s="156"/>
    </row>
    <row r="49" spans="1:35" ht="15">
      <c r="A49" s="108">
        <v>2017</v>
      </c>
      <c r="B49" s="108">
        <v>115</v>
      </c>
      <c r="C49" s="109" t="s">
        <v>254</v>
      </c>
      <c r="D49" s="150" t="s">
        <v>265</v>
      </c>
      <c r="E49" s="109" t="s">
        <v>121</v>
      </c>
      <c r="F49" s="111" t="s">
        <v>266</v>
      </c>
      <c r="G49" s="112">
        <v>4000</v>
      </c>
      <c r="H49" s="112">
        <v>721.31</v>
      </c>
      <c r="I49" s="143" t="s">
        <v>79</v>
      </c>
      <c r="J49" s="112">
        <f t="shared" si="4"/>
        <v>3278.69</v>
      </c>
      <c r="K49" s="151" t="s">
        <v>267</v>
      </c>
      <c r="L49" s="108">
        <v>2017</v>
      </c>
      <c r="M49" s="108">
        <v>732</v>
      </c>
      <c r="N49" s="109" t="s">
        <v>268</v>
      </c>
      <c r="O49" s="111" t="s">
        <v>269</v>
      </c>
      <c r="P49" s="109" t="s">
        <v>270</v>
      </c>
      <c r="Q49" s="109" t="s">
        <v>270</v>
      </c>
      <c r="R49" s="108">
        <v>2</v>
      </c>
      <c r="S49" s="111" t="s">
        <v>84</v>
      </c>
      <c r="T49" s="108">
        <v>2010501</v>
      </c>
      <c r="U49" s="108">
        <v>6130</v>
      </c>
      <c r="V49" s="108">
        <v>3003</v>
      </c>
      <c r="W49" s="108">
        <v>99</v>
      </c>
      <c r="X49" s="113">
        <v>2016</v>
      </c>
      <c r="Y49" s="113">
        <v>182</v>
      </c>
      <c r="Z49" s="113">
        <v>0</v>
      </c>
      <c r="AA49" s="114" t="s">
        <v>80</v>
      </c>
      <c r="AB49" s="108">
        <v>280</v>
      </c>
      <c r="AC49" s="109" t="s">
        <v>271</v>
      </c>
      <c r="AD49" s="152" t="s">
        <v>147</v>
      </c>
      <c r="AE49" s="152" t="s">
        <v>271</v>
      </c>
      <c r="AF49" s="153">
        <f t="shared" si="5"/>
        <v>19</v>
      </c>
      <c r="AG49" s="154">
        <f t="shared" si="6"/>
        <v>3278.69</v>
      </c>
      <c r="AH49" s="155">
        <f t="shared" si="7"/>
        <v>62295.11</v>
      </c>
      <c r="AI49" s="156"/>
    </row>
    <row r="50" spans="1:35" ht="15">
      <c r="A50" s="108">
        <v>2017</v>
      </c>
      <c r="B50" s="108">
        <v>116</v>
      </c>
      <c r="C50" s="109" t="s">
        <v>254</v>
      </c>
      <c r="D50" s="150" t="s">
        <v>272</v>
      </c>
      <c r="E50" s="109" t="s">
        <v>268</v>
      </c>
      <c r="F50" s="111" t="s">
        <v>273</v>
      </c>
      <c r="G50" s="112">
        <v>366</v>
      </c>
      <c r="H50" s="112">
        <v>66</v>
      </c>
      <c r="I50" s="143" t="s">
        <v>79</v>
      </c>
      <c r="J50" s="112">
        <f t="shared" si="4"/>
        <v>300</v>
      </c>
      <c r="K50" s="151" t="s">
        <v>274</v>
      </c>
      <c r="L50" s="108">
        <v>2017</v>
      </c>
      <c r="M50" s="108">
        <v>752</v>
      </c>
      <c r="N50" s="109" t="s">
        <v>275</v>
      </c>
      <c r="O50" s="111" t="s">
        <v>276</v>
      </c>
      <c r="P50" s="109" t="s">
        <v>277</v>
      </c>
      <c r="Q50" s="109" t="s">
        <v>277</v>
      </c>
      <c r="R50" s="108">
        <v>3</v>
      </c>
      <c r="S50" s="111" t="s">
        <v>94</v>
      </c>
      <c r="T50" s="108">
        <v>1070103</v>
      </c>
      <c r="U50" s="108">
        <v>2560</v>
      </c>
      <c r="V50" s="108">
        <v>2079</v>
      </c>
      <c r="W50" s="108">
        <v>99</v>
      </c>
      <c r="X50" s="113">
        <v>2017</v>
      </c>
      <c r="Y50" s="113">
        <v>71</v>
      </c>
      <c r="Z50" s="113">
        <v>0</v>
      </c>
      <c r="AA50" s="114" t="s">
        <v>278</v>
      </c>
      <c r="AB50" s="108">
        <v>297</v>
      </c>
      <c r="AC50" s="109" t="s">
        <v>278</v>
      </c>
      <c r="AD50" s="152" t="s">
        <v>268</v>
      </c>
      <c r="AE50" s="152" t="s">
        <v>278</v>
      </c>
      <c r="AF50" s="153">
        <f t="shared" si="5"/>
        <v>42</v>
      </c>
      <c r="AG50" s="154">
        <f t="shared" si="6"/>
        <v>300</v>
      </c>
      <c r="AH50" s="155">
        <f t="shared" si="7"/>
        <v>12600</v>
      </c>
      <c r="AI50" s="156"/>
    </row>
    <row r="51" spans="1:35" ht="15">
      <c r="A51" s="108">
        <v>2017</v>
      </c>
      <c r="B51" s="108">
        <v>117</v>
      </c>
      <c r="C51" s="109" t="s">
        <v>254</v>
      </c>
      <c r="D51" s="150" t="s">
        <v>279</v>
      </c>
      <c r="E51" s="109" t="s">
        <v>121</v>
      </c>
      <c r="F51" s="111" t="s">
        <v>280</v>
      </c>
      <c r="G51" s="112">
        <v>631.95</v>
      </c>
      <c r="H51" s="112">
        <v>113.96</v>
      </c>
      <c r="I51" s="143" t="s">
        <v>79</v>
      </c>
      <c r="J51" s="112">
        <f t="shared" si="4"/>
        <v>517.99</v>
      </c>
      <c r="K51" s="151" t="s">
        <v>281</v>
      </c>
      <c r="L51" s="108">
        <v>2017</v>
      </c>
      <c r="M51" s="108">
        <v>759</v>
      </c>
      <c r="N51" s="109" t="s">
        <v>282</v>
      </c>
      <c r="O51" s="111" t="s">
        <v>283</v>
      </c>
      <c r="P51" s="109" t="s">
        <v>284</v>
      </c>
      <c r="Q51" s="109" t="s">
        <v>284</v>
      </c>
      <c r="R51" s="108">
        <v>1</v>
      </c>
      <c r="S51" s="111" t="s">
        <v>103</v>
      </c>
      <c r="T51" s="108">
        <v>1010203</v>
      </c>
      <c r="U51" s="108">
        <v>140</v>
      </c>
      <c r="V51" s="108">
        <v>1050</v>
      </c>
      <c r="W51" s="108">
        <v>9</v>
      </c>
      <c r="X51" s="113">
        <v>2017</v>
      </c>
      <c r="Y51" s="113">
        <v>72</v>
      </c>
      <c r="Z51" s="113">
        <v>0</v>
      </c>
      <c r="AA51" s="114" t="s">
        <v>261</v>
      </c>
      <c r="AB51" s="108">
        <v>265</v>
      </c>
      <c r="AC51" s="109" t="s">
        <v>261</v>
      </c>
      <c r="AD51" s="152" t="s">
        <v>285</v>
      </c>
      <c r="AE51" s="152" t="s">
        <v>261</v>
      </c>
      <c r="AF51" s="153">
        <f t="shared" si="5"/>
        <v>-48</v>
      </c>
      <c r="AG51" s="154">
        <f t="shared" si="6"/>
        <v>517.99</v>
      </c>
      <c r="AH51" s="155">
        <f t="shared" si="7"/>
        <v>-24863.52</v>
      </c>
      <c r="AI51" s="156"/>
    </row>
    <row r="52" spans="1:35" ht="15">
      <c r="A52" s="108">
        <v>2017</v>
      </c>
      <c r="B52" s="108">
        <v>118</v>
      </c>
      <c r="C52" s="109" t="s">
        <v>254</v>
      </c>
      <c r="D52" s="150" t="s">
        <v>286</v>
      </c>
      <c r="E52" s="109" t="s">
        <v>226</v>
      </c>
      <c r="F52" s="111" t="s">
        <v>287</v>
      </c>
      <c r="G52" s="112">
        <v>732</v>
      </c>
      <c r="H52" s="112">
        <v>132</v>
      </c>
      <c r="I52" s="143" t="s">
        <v>79</v>
      </c>
      <c r="J52" s="112">
        <f t="shared" si="4"/>
        <v>600</v>
      </c>
      <c r="K52" s="151" t="s">
        <v>288</v>
      </c>
      <c r="L52" s="108">
        <v>2017</v>
      </c>
      <c r="M52" s="108">
        <v>744</v>
      </c>
      <c r="N52" s="109" t="s">
        <v>275</v>
      </c>
      <c r="O52" s="111" t="s">
        <v>289</v>
      </c>
      <c r="P52" s="109" t="s">
        <v>290</v>
      </c>
      <c r="Q52" s="109" t="s">
        <v>290</v>
      </c>
      <c r="R52" s="108">
        <v>1</v>
      </c>
      <c r="S52" s="111" t="s">
        <v>103</v>
      </c>
      <c r="T52" s="108">
        <v>1010303</v>
      </c>
      <c r="U52" s="108">
        <v>250</v>
      </c>
      <c r="V52" s="108">
        <v>1054</v>
      </c>
      <c r="W52" s="108">
        <v>99</v>
      </c>
      <c r="X52" s="113">
        <v>2016</v>
      </c>
      <c r="Y52" s="113">
        <v>253</v>
      </c>
      <c r="Z52" s="113">
        <v>0</v>
      </c>
      <c r="AA52" s="114" t="s">
        <v>261</v>
      </c>
      <c r="AB52" s="108">
        <v>271</v>
      </c>
      <c r="AC52" s="109" t="s">
        <v>261</v>
      </c>
      <c r="AD52" s="152" t="s">
        <v>124</v>
      </c>
      <c r="AE52" s="152" t="s">
        <v>261</v>
      </c>
      <c r="AF52" s="153">
        <f t="shared" si="5"/>
        <v>-8</v>
      </c>
      <c r="AG52" s="154">
        <f t="shared" si="6"/>
        <v>600</v>
      </c>
      <c r="AH52" s="155">
        <f t="shared" si="7"/>
        <v>-4800</v>
      </c>
      <c r="AI52" s="156"/>
    </row>
    <row r="53" spans="1:35" ht="15">
      <c r="A53" s="108">
        <v>2017</v>
      </c>
      <c r="B53" s="108">
        <v>119</v>
      </c>
      <c r="C53" s="109" t="s">
        <v>254</v>
      </c>
      <c r="D53" s="150" t="s">
        <v>291</v>
      </c>
      <c r="E53" s="109" t="s">
        <v>121</v>
      </c>
      <c r="F53" s="111" t="s">
        <v>292</v>
      </c>
      <c r="G53" s="112">
        <v>3749.44</v>
      </c>
      <c r="H53" s="112">
        <v>676.13</v>
      </c>
      <c r="I53" s="143" t="s">
        <v>79</v>
      </c>
      <c r="J53" s="112">
        <f t="shared" si="4"/>
        <v>3073.31</v>
      </c>
      <c r="K53" s="151" t="s">
        <v>267</v>
      </c>
      <c r="L53" s="108">
        <v>2017</v>
      </c>
      <c r="M53" s="108">
        <v>731</v>
      </c>
      <c r="N53" s="109" t="s">
        <v>268</v>
      </c>
      <c r="O53" s="111" t="s">
        <v>269</v>
      </c>
      <c r="P53" s="109" t="s">
        <v>270</v>
      </c>
      <c r="Q53" s="109" t="s">
        <v>270</v>
      </c>
      <c r="R53" s="108">
        <v>2</v>
      </c>
      <c r="S53" s="111" t="s">
        <v>84</v>
      </c>
      <c r="T53" s="108">
        <v>2010501</v>
      </c>
      <c r="U53" s="108">
        <v>6130</v>
      </c>
      <c r="V53" s="108">
        <v>3001</v>
      </c>
      <c r="W53" s="108">
        <v>99</v>
      </c>
      <c r="X53" s="113">
        <v>2016</v>
      </c>
      <c r="Y53" s="113">
        <v>181</v>
      </c>
      <c r="Z53" s="113">
        <v>0</v>
      </c>
      <c r="AA53" s="114" t="s">
        <v>80</v>
      </c>
      <c r="AB53" s="108">
        <v>335</v>
      </c>
      <c r="AC53" s="109" t="s">
        <v>293</v>
      </c>
      <c r="AD53" s="152" t="s">
        <v>147</v>
      </c>
      <c r="AE53" s="152" t="s">
        <v>293</v>
      </c>
      <c r="AF53" s="153">
        <f t="shared" si="5"/>
        <v>50</v>
      </c>
      <c r="AG53" s="154">
        <f t="shared" si="6"/>
        <v>3073.31</v>
      </c>
      <c r="AH53" s="155">
        <f t="shared" si="7"/>
        <v>153665.5</v>
      </c>
      <c r="AI53" s="156"/>
    </row>
    <row r="54" spans="1:35" ht="15">
      <c r="A54" s="108">
        <v>2017</v>
      </c>
      <c r="B54" s="108">
        <v>120</v>
      </c>
      <c r="C54" s="109" t="s">
        <v>294</v>
      </c>
      <c r="D54" s="150" t="s">
        <v>295</v>
      </c>
      <c r="E54" s="109" t="s">
        <v>256</v>
      </c>
      <c r="F54" s="111" t="s">
        <v>296</v>
      </c>
      <c r="G54" s="112">
        <v>896.7</v>
      </c>
      <c r="H54" s="112">
        <v>161.7</v>
      </c>
      <c r="I54" s="143" t="s">
        <v>79</v>
      </c>
      <c r="J54" s="112">
        <f t="shared" si="4"/>
        <v>735</v>
      </c>
      <c r="K54" s="151" t="s">
        <v>297</v>
      </c>
      <c r="L54" s="108">
        <v>2017</v>
      </c>
      <c r="M54" s="108">
        <v>670</v>
      </c>
      <c r="N54" s="109" t="s">
        <v>211</v>
      </c>
      <c r="O54" s="111" t="s">
        <v>298</v>
      </c>
      <c r="P54" s="109" t="s">
        <v>299</v>
      </c>
      <c r="Q54" s="109" t="s">
        <v>300</v>
      </c>
      <c r="R54" s="108">
        <v>2</v>
      </c>
      <c r="S54" s="111" t="s">
        <v>84</v>
      </c>
      <c r="T54" s="108">
        <v>1010603</v>
      </c>
      <c r="U54" s="108">
        <v>580</v>
      </c>
      <c r="V54" s="108">
        <v>1086</v>
      </c>
      <c r="W54" s="108">
        <v>99</v>
      </c>
      <c r="X54" s="113">
        <v>2016</v>
      </c>
      <c r="Y54" s="113">
        <v>179</v>
      </c>
      <c r="Z54" s="113">
        <v>0</v>
      </c>
      <c r="AA54" s="114" t="s">
        <v>80</v>
      </c>
      <c r="AB54" s="108">
        <v>237</v>
      </c>
      <c r="AC54" s="109" t="s">
        <v>294</v>
      </c>
      <c r="AD54" s="152" t="s">
        <v>301</v>
      </c>
      <c r="AE54" s="152" t="s">
        <v>294</v>
      </c>
      <c r="AF54" s="153">
        <f t="shared" si="5"/>
        <v>1</v>
      </c>
      <c r="AG54" s="154">
        <f t="shared" si="6"/>
        <v>735</v>
      </c>
      <c r="AH54" s="155">
        <f t="shared" si="7"/>
        <v>735</v>
      </c>
      <c r="AI54" s="156"/>
    </row>
    <row r="55" spans="1:35" ht="15">
      <c r="A55" s="108">
        <v>2017</v>
      </c>
      <c r="B55" s="108">
        <v>121</v>
      </c>
      <c r="C55" s="109" t="s">
        <v>294</v>
      </c>
      <c r="D55" s="150" t="s">
        <v>302</v>
      </c>
      <c r="E55" s="109" t="s">
        <v>219</v>
      </c>
      <c r="F55" s="111" t="s">
        <v>303</v>
      </c>
      <c r="G55" s="112">
        <v>2783.2</v>
      </c>
      <c r="H55" s="112">
        <v>501.89</v>
      </c>
      <c r="I55" s="143" t="s">
        <v>79</v>
      </c>
      <c r="J55" s="112">
        <f t="shared" si="4"/>
        <v>2281.31</v>
      </c>
      <c r="K55" s="151" t="s">
        <v>304</v>
      </c>
      <c r="L55" s="108">
        <v>2017</v>
      </c>
      <c r="M55" s="108">
        <v>806</v>
      </c>
      <c r="N55" s="109" t="s">
        <v>117</v>
      </c>
      <c r="O55" s="111" t="s">
        <v>216</v>
      </c>
      <c r="P55" s="109" t="s">
        <v>217</v>
      </c>
      <c r="Q55" s="109" t="s">
        <v>218</v>
      </c>
      <c r="R55" s="108">
        <v>2</v>
      </c>
      <c r="S55" s="111" t="s">
        <v>84</v>
      </c>
      <c r="T55" s="108">
        <v>2090401</v>
      </c>
      <c r="U55" s="108">
        <v>8830</v>
      </c>
      <c r="V55" s="108">
        <v>3325</v>
      </c>
      <c r="W55" s="108">
        <v>99</v>
      </c>
      <c r="X55" s="113">
        <v>2016</v>
      </c>
      <c r="Y55" s="113">
        <v>93</v>
      </c>
      <c r="Z55" s="113">
        <v>0</v>
      </c>
      <c r="AA55" s="114" t="s">
        <v>80</v>
      </c>
      <c r="AB55" s="108">
        <v>238</v>
      </c>
      <c r="AC55" s="109" t="s">
        <v>294</v>
      </c>
      <c r="AD55" s="152" t="s">
        <v>305</v>
      </c>
      <c r="AE55" s="152" t="s">
        <v>294</v>
      </c>
      <c r="AF55" s="153">
        <f t="shared" si="5"/>
        <v>-21</v>
      </c>
      <c r="AG55" s="154">
        <f t="shared" si="6"/>
        <v>2281.31</v>
      </c>
      <c r="AH55" s="155">
        <f t="shared" si="7"/>
        <v>-47907.51</v>
      </c>
      <c r="AI55" s="156"/>
    </row>
    <row r="56" spans="1:35" ht="15">
      <c r="A56" s="108">
        <v>2017</v>
      </c>
      <c r="B56" s="108">
        <v>122</v>
      </c>
      <c r="C56" s="109" t="s">
        <v>294</v>
      </c>
      <c r="D56" s="150" t="s">
        <v>306</v>
      </c>
      <c r="E56" s="109" t="s">
        <v>147</v>
      </c>
      <c r="F56" s="111" t="s">
        <v>307</v>
      </c>
      <c r="G56" s="112">
        <v>153.76</v>
      </c>
      <c r="H56" s="112">
        <v>27.73</v>
      </c>
      <c r="I56" s="143" t="s">
        <v>79</v>
      </c>
      <c r="J56" s="112">
        <f t="shared" si="4"/>
        <v>126.02999999999999</v>
      </c>
      <c r="K56" s="151" t="s">
        <v>113</v>
      </c>
      <c r="L56" s="108">
        <v>2017</v>
      </c>
      <c r="M56" s="108">
        <v>815</v>
      </c>
      <c r="N56" s="109" t="s">
        <v>308</v>
      </c>
      <c r="O56" s="111" t="s">
        <v>115</v>
      </c>
      <c r="P56" s="109" t="s">
        <v>116</v>
      </c>
      <c r="Q56" s="109" t="s">
        <v>80</v>
      </c>
      <c r="R56" s="108">
        <v>1</v>
      </c>
      <c r="S56" s="111" t="s">
        <v>103</v>
      </c>
      <c r="T56" s="108">
        <v>1080203</v>
      </c>
      <c r="U56" s="108">
        <v>2890</v>
      </c>
      <c r="V56" s="108">
        <v>1938</v>
      </c>
      <c r="W56" s="108">
        <v>99</v>
      </c>
      <c r="X56" s="113">
        <v>2017</v>
      </c>
      <c r="Y56" s="113">
        <v>37</v>
      </c>
      <c r="Z56" s="113">
        <v>0</v>
      </c>
      <c r="AA56" s="114" t="s">
        <v>261</v>
      </c>
      <c r="AB56" s="108">
        <v>268</v>
      </c>
      <c r="AC56" s="109" t="s">
        <v>261</v>
      </c>
      <c r="AD56" s="152" t="s">
        <v>293</v>
      </c>
      <c r="AE56" s="152" t="s">
        <v>261</v>
      </c>
      <c r="AF56" s="153">
        <f t="shared" si="5"/>
        <v>-38</v>
      </c>
      <c r="AG56" s="154">
        <f t="shared" si="6"/>
        <v>126.02999999999999</v>
      </c>
      <c r="AH56" s="155">
        <f t="shared" si="7"/>
        <v>-4789.139999999999</v>
      </c>
      <c r="AI56" s="156"/>
    </row>
    <row r="57" spans="1:35" ht="15">
      <c r="A57" s="108">
        <v>2017</v>
      </c>
      <c r="B57" s="108">
        <v>123</v>
      </c>
      <c r="C57" s="109" t="s">
        <v>294</v>
      </c>
      <c r="D57" s="150" t="s">
        <v>309</v>
      </c>
      <c r="E57" s="109" t="s">
        <v>147</v>
      </c>
      <c r="F57" s="111" t="s">
        <v>310</v>
      </c>
      <c r="G57" s="112">
        <v>584.31</v>
      </c>
      <c r="H57" s="112">
        <v>105.37</v>
      </c>
      <c r="I57" s="143" t="s">
        <v>79</v>
      </c>
      <c r="J57" s="112">
        <f t="shared" si="4"/>
        <v>478.93999999999994</v>
      </c>
      <c r="K57" s="151" t="s">
        <v>113</v>
      </c>
      <c r="L57" s="108">
        <v>2017</v>
      </c>
      <c r="M57" s="108">
        <v>814</v>
      </c>
      <c r="N57" s="109" t="s">
        <v>308</v>
      </c>
      <c r="O57" s="111" t="s">
        <v>115</v>
      </c>
      <c r="P57" s="109" t="s">
        <v>116</v>
      </c>
      <c r="Q57" s="109" t="s">
        <v>80</v>
      </c>
      <c r="R57" s="108">
        <v>1</v>
      </c>
      <c r="S57" s="111" t="s">
        <v>103</v>
      </c>
      <c r="T57" s="108">
        <v>1080203</v>
      </c>
      <c r="U57" s="108">
        <v>2890</v>
      </c>
      <c r="V57" s="108">
        <v>1938</v>
      </c>
      <c r="W57" s="108">
        <v>99</v>
      </c>
      <c r="X57" s="113">
        <v>2017</v>
      </c>
      <c r="Y57" s="113">
        <v>37</v>
      </c>
      <c r="Z57" s="113">
        <v>0</v>
      </c>
      <c r="AA57" s="114" t="s">
        <v>261</v>
      </c>
      <c r="AB57" s="108">
        <v>268</v>
      </c>
      <c r="AC57" s="109" t="s">
        <v>261</v>
      </c>
      <c r="AD57" s="152" t="s">
        <v>293</v>
      </c>
      <c r="AE57" s="152" t="s">
        <v>261</v>
      </c>
      <c r="AF57" s="153">
        <f t="shared" si="5"/>
        <v>-38</v>
      </c>
      <c r="AG57" s="154">
        <f t="shared" si="6"/>
        <v>478.93999999999994</v>
      </c>
      <c r="AH57" s="155">
        <f t="shared" si="7"/>
        <v>-18199.719999999998</v>
      </c>
      <c r="AI57" s="156"/>
    </row>
    <row r="58" spans="1:35" ht="15">
      <c r="A58" s="108">
        <v>2017</v>
      </c>
      <c r="B58" s="108">
        <v>124</v>
      </c>
      <c r="C58" s="109" t="s">
        <v>294</v>
      </c>
      <c r="D58" s="150" t="s">
        <v>311</v>
      </c>
      <c r="E58" s="109" t="s">
        <v>210</v>
      </c>
      <c r="F58" s="111" t="s">
        <v>312</v>
      </c>
      <c r="G58" s="112">
        <v>1867.6</v>
      </c>
      <c r="H58" s="112">
        <v>336.78</v>
      </c>
      <c r="I58" s="143" t="s">
        <v>79</v>
      </c>
      <c r="J58" s="112">
        <f t="shared" si="4"/>
        <v>1530.82</v>
      </c>
      <c r="K58" s="151" t="s">
        <v>164</v>
      </c>
      <c r="L58" s="108">
        <v>2017</v>
      </c>
      <c r="M58" s="108">
        <v>718</v>
      </c>
      <c r="N58" s="109" t="s">
        <v>253</v>
      </c>
      <c r="O58" s="111" t="s">
        <v>82</v>
      </c>
      <c r="P58" s="109" t="s">
        <v>83</v>
      </c>
      <c r="Q58" s="109" t="s">
        <v>80</v>
      </c>
      <c r="R58" s="108">
        <v>1</v>
      </c>
      <c r="S58" s="111" t="s">
        <v>103</v>
      </c>
      <c r="T58" s="108">
        <v>1080203</v>
      </c>
      <c r="U58" s="108">
        <v>2890</v>
      </c>
      <c r="V58" s="108">
        <v>1938</v>
      </c>
      <c r="W58" s="108">
        <v>99</v>
      </c>
      <c r="X58" s="113">
        <v>2017</v>
      </c>
      <c r="Y58" s="113">
        <v>36</v>
      </c>
      <c r="Z58" s="113">
        <v>0</v>
      </c>
      <c r="AA58" s="114" t="s">
        <v>261</v>
      </c>
      <c r="AB58" s="108">
        <v>270</v>
      </c>
      <c r="AC58" s="109" t="s">
        <v>261</v>
      </c>
      <c r="AD58" s="152" t="s">
        <v>147</v>
      </c>
      <c r="AE58" s="152" t="s">
        <v>261</v>
      </c>
      <c r="AF58" s="153">
        <f t="shared" si="5"/>
        <v>12</v>
      </c>
      <c r="AG58" s="154">
        <f t="shared" si="6"/>
        <v>1530.82</v>
      </c>
      <c r="AH58" s="155">
        <f t="shared" si="7"/>
        <v>18369.84</v>
      </c>
      <c r="AI58" s="156"/>
    </row>
    <row r="59" spans="1:35" ht="15">
      <c r="A59" s="108">
        <v>2017</v>
      </c>
      <c r="B59" s="108">
        <v>125</v>
      </c>
      <c r="C59" s="109" t="s">
        <v>294</v>
      </c>
      <c r="D59" s="150" t="s">
        <v>313</v>
      </c>
      <c r="E59" s="109" t="s">
        <v>210</v>
      </c>
      <c r="F59" s="111" t="s">
        <v>314</v>
      </c>
      <c r="G59" s="112">
        <v>85.39</v>
      </c>
      <c r="H59" s="112">
        <v>15.4</v>
      </c>
      <c r="I59" s="143" t="s">
        <v>79</v>
      </c>
      <c r="J59" s="112">
        <f t="shared" si="4"/>
        <v>69.99</v>
      </c>
      <c r="K59" s="151" t="s">
        <v>164</v>
      </c>
      <c r="L59" s="108">
        <v>2017</v>
      </c>
      <c r="M59" s="108">
        <v>716</v>
      </c>
      <c r="N59" s="109" t="s">
        <v>253</v>
      </c>
      <c r="O59" s="111" t="s">
        <v>82</v>
      </c>
      <c r="P59" s="109" t="s">
        <v>83</v>
      </c>
      <c r="Q59" s="109" t="s">
        <v>80</v>
      </c>
      <c r="R59" s="108">
        <v>1</v>
      </c>
      <c r="S59" s="111" t="s">
        <v>103</v>
      </c>
      <c r="T59" s="108">
        <v>1080203</v>
      </c>
      <c r="U59" s="108">
        <v>2890</v>
      </c>
      <c r="V59" s="108">
        <v>1938</v>
      </c>
      <c r="W59" s="108">
        <v>99</v>
      </c>
      <c r="X59" s="113">
        <v>2017</v>
      </c>
      <c r="Y59" s="113">
        <v>36</v>
      </c>
      <c r="Z59" s="113">
        <v>0</v>
      </c>
      <c r="AA59" s="114" t="s">
        <v>261</v>
      </c>
      <c r="AB59" s="108">
        <v>270</v>
      </c>
      <c r="AC59" s="109" t="s">
        <v>261</v>
      </c>
      <c r="AD59" s="152" t="s">
        <v>147</v>
      </c>
      <c r="AE59" s="152" t="s">
        <v>261</v>
      </c>
      <c r="AF59" s="153">
        <f t="shared" si="5"/>
        <v>12</v>
      </c>
      <c r="AG59" s="154">
        <f t="shared" si="6"/>
        <v>69.99</v>
      </c>
      <c r="AH59" s="155">
        <f t="shared" si="7"/>
        <v>839.8799999999999</v>
      </c>
      <c r="AI59" s="156"/>
    </row>
    <row r="60" spans="1:35" ht="15">
      <c r="A60" s="108">
        <v>2017</v>
      </c>
      <c r="B60" s="108">
        <v>126</v>
      </c>
      <c r="C60" s="109" t="s">
        <v>294</v>
      </c>
      <c r="D60" s="150" t="s">
        <v>315</v>
      </c>
      <c r="E60" s="109" t="s">
        <v>210</v>
      </c>
      <c r="F60" s="111" t="s">
        <v>316</v>
      </c>
      <c r="G60" s="112">
        <v>47.79</v>
      </c>
      <c r="H60" s="112">
        <v>8.62</v>
      </c>
      <c r="I60" s="143" t="s">
        <v>79</v>
      </c>
      <c r="J60" s="112">
        <f t="shared" si="4"/>
        <v>39.17</v>
      </c>
      <c r="K60" s="151" t="s">
        <v>158</v>
      </c>
      <c r="L60" s="108">
        <v>2017</v>
      </c>
      <c r="M60" s="108">
        <v>722</v>
      </c>
      <c r="N60" s="109" t="s">
        <v>253</v>
      </c>
      <c r="O60" s="111" t="s">
        <v>82</v>
      </c>
      <c r="P60" s="109" t="s">
        <v>83</v>
      </c>
      <c r="Q60" s="109" t="s">
        <v>80</v>
      </c>
      <c r="R60" s="108">
        <v>1</v>
      </c>
      <c r="S60" s="111" t="s">
        <v>103</v>
      </c>
      <c r="T60" s="108">
        <v>1010203</v>
      </c>
      <c r="U60" s="108">
        <v>140</v>
      </c>
      <c r="V60" s="108">
        <v>1050</v>
      </c>
      <c r="W60" s="108">
        <v>2</v>
      </c>
      <c r="X60" s="113">
        <v>2017</v>
      </c>
      <c r="Y60" s="113">
        <v>35</v>
      </c>
      <c r="Z60" s="113">
        <v>0</v>
      </c>
      <c r="AA60" s="114" t="s">
        <v>261</v>
      </c>
      <c r="AB60" s="108">
        <v>269</v>
      </c>
      <c r="AC60" s="109" t="s">
        <v>261</v>
      </c>
      <c r="AD60" s="152" t="s">
        <v>147</v>
      </c>
      <c r="AE60" s="152" t="s">
        <v>261</v>
      </c>
      <c r="AF60" s="153">
        <f t="shared" si="5"/>
        <v>12</v>
      </c>
      <c r="AG60" s="154">
        <f t="shared" si="6"/>
        <v>39.17</v>
      </c>
      <c r="AH60" s="155">
        <f t="shared" si="7"/>
        <v>470.04</v>
      </c>
      <c r="AI60" s="156"/>
    </row>
    <row r="61" spans="1:35" ht="15">
      <c r="A61" s="108">
        <v>2017</v>
      </c>
      <c r="B61" s="108">
        <v>127</v>
      </c>
      <c r="C61" s="109" t="s">
        <v>294</v>
      </c>
      <c r="D61" s="150" t="s">
        <v>317</v>
      </c>
      <c r="E61" s="109" t="s">
        <v>210</v>
      </c>
      <c r="F61" s="111" t="s">
        <v>318</v>
      </c>
      <c r="G61" s="112">
        <v>29.02</v>
      </c>
      <c r="H61" s="112">
        <v>5.23</v>
      </c>
      <c r="I61" s="143" t="s">
        <v>79</v>
      </c>
      <c r="J61" s="112">
        <f t="shared" si="4"/>
        <v>23.79</v>
      </c>
      <c r="K61" s="151" t="s">
        <v>158</v>
      </c>
      <c r="L61" s="108">
        <v>2017</v>
      </c>
      <c r="M61" s="108">
        <v>720</v>
      </c>
      <c r="N61" s="109" t="s">
        <v>253</v>
      </c>
      <c r="O61" s="111" t="s">
        <v>82</v>
      </c>
      <c r="P61" s="109" t="s">
        <v>83</v>
      </c>
      <c r="Q61" s="109" t="s">
        <v>80</v>
      </c>
      <c r="R61" s="108">
        <v>1</v>
      </c>
      <c r="S61" s="111" t="s">
        <v>103</v>
      </c>
      <c r="T61" s="108">
        <v>1010203</v>
      </c>
      <c r="U61" s="108">
        <v>140</v>
      </c>
      <c r="V61" s="108">
        <v>1050</v>
      </c>
      <c r="W61" s="108">
        <v>2</v>
      </c>
      <c r="X61" s="113">
        <v>2017</v>
      </c>
      <c r="Y61" s="113">
        <v>35</v>
      </c>
      <c r="Z61" s="113">
        <v>0</v>
      </c>
      <c r="AA61" s="114" t="s">
        <v>261</v>
      </c>
      <c r="AB61" s="108">
        <v>269</v>
      </c>
      <c r="AC61" s="109" t="s">
        <v>261</v>
      </c>
      <c r="AD61" s="152" t="s">
        <v>147</v>
      </c>
      <c r="AE61" s="152" t="s">
        <v>261</v>
      </c>
      <c r="AF61" s="153">
        <f t="shared" si="5"/>
        <v>12</v>
      </c>
      <c r="AG61" s="154">
        <f t="shared" si="6"/>
        <v>23.79</v>
      </c>
      <c r="AH61" s="155">
        <f t="shared" si="7"/>
        <v>285.48</v>
      </c>
      <c r="AI61" s="156"/>
    </row>
    <row r="62" spans="1:35" ht="15">
      <c r="A62" s="108">
        <v>2017</v>
      </c>
      <c r="B62" s="108">
        <v>128</v>
      </c>
      <c r="C62" s="109" t="s">
        <v>294</v>
      </c>
      <c r="D62" s="150" t="s">
        <v>319</v>
      </c>
      <c r="E62" s="109" t="s">
        <v>210</v>
      </c>
      <c r="F62" s="111" t="s">
        <v>320</v>
      </c>
      <c r="G62" s="112">
        <v>66.03</v>
      </c>
      <c r="H62" s="112">
        <v>11.91</v>
      </c>
      <c r="I62" s="143" t="s">
        <v>79</v>
      </c>
      <c r="J62" s="112">
        <f t="shared" si="4"/>
        <v>54.120000000000005</v>
      </c>
      <c r="K62" s="151" t="s">
        <v>158</v>
      </c>
      <c r="L62" s="108">
        <v>2017</v>
      </c>
      <c r="M62" s="108">
        <v>717</v>
      </c>
      <c r="N62" s="109" t="s">
        <v>253</v>
      </c>
      <c r="O62" s="111" t="s">
        <v>82</v>
      </c>
      <c r="P62" s="109" t="s">
        <v>83</v>
      </c>
      <c r="Q62" s="109" t="s">
        <v>80</v>
      </c>
      <c r="R62" s="108">
        <v>1</v>
      </c>
      <c r="S62" s="111" t="s">
        <v>103</v>
      </c>
      <c r="T62" s="108">
        <v>1010203</v>
      </c>
      <c r="U62" s="108">
        <v>140</v>
      </c>
      <c r="V62" s="108">
        <v>1050</v>
      </c>
      <c r="W62" s="108">
        <v>2</v>
      </c>
      <c r="X62" s="113">
        <v>2017</v>
      </c>
      <c r="Y62" s="113">
        <v>35</v>
      </c>
      <c r="Z62" s="113">
        <v>0</v>
      </c>
      <c r="AA62" s="114" t="s">
        <v>261</v>
      </c>
      <c r="AB62" s="108">
        <v>269</v>
      </c>
      <c r="AC62" s="109" t="s">
        <v>261</v>
      </c>
      <c r="AD62" s="152" t="s">
        <v>147</v>
      </c>
      <c r="AE62" s="152" t="s">
        <v>261</v>
      </c>
      <c r="AF62" s="153">
        <f t="shared" si="5"/>
        <v>12</v>
      </c>
      <c r="AG62" s="154">
        <f t="shared" si="6"/>
        <v>54.120000000000005</v>
      </c>
      <c r="AH62" s="155">
        <f t="shared" si="7"/>
        <v>649.44</v>
      </c>
      <c r="AI62" s="156"/>
    </row>
    <row r="63" spans="1:35" ht="15">
      <c r="A63" s="108">
        <v>2017</v>
      </c>
      <c r="B63" s="108">
        <v>129</v>
      </c>
      <c r="C63" s="109" t="s">
        <v>294</v>
      </c>
      <c r="D63" s="150" t="s">
        <v>321</v>
      </c>
      <c r="E63" s="109" t="s">
        <v>210</v>
      </c>
      <c r="F63" s="111" t="s">
        <v>322</v>
      </c>
      <c r="G63" s="112">
        <v>74.07</v>
      </c>
      <c r="H63" s="112">
        <v>13.36</v>
      </c>
      <c r="I63" s="143" t="s">
        <v>79</v>
      </c>
      <c r="J63" s="112">
        <f t="shared" si="4"/>
        <v>60.709999999999994</v>
      </c>
      <c r="K63" s="151" t="s">
        <v>158</v>
      </c>
      <c r="L63" s="108">
        <v>2017</v>
      </c>
      <c r="M63" s="108">
        <v>719</v>
      </c>
      <c r="N63" s="109" t="s">
        <v>253</v>
      </c>
      <c r="O63" s="111" t="s">
        <v>82</v>
      </c>
      <c r="P63" s="109" t="s">
        <v>83</v>
      </c>
      <c r="Q63" s="109" t="s">
        <v>80</v>
      </c>
      <c r="R63" s="108">
        <v>1</v>
      </c>
      <c r="S63" s="111" t="s">
        <v>103</v>
      </c>
      <c r="T63" s="108">
        <v>1010203</v>
      </c>
      <c r="U63" s="108">
        <v>140</v>
      </c>
      <c r="V63" s="108">
        <v>1050</v>
      </c>
      <c r="W63" s="108">
        <v>2</v>
      </c>
      <c r="X63" s="113">
        <v>2017</v>
      </c>
      <c r="Y63" s="113">
        <v>35</v>
      </c>
      <c r="Z63" s="113">
        <v>0</v>
      </c>
      <c r="AA63" s="114" t="s">
        <v>261</v>
      </c>
      <c r="AB63" s="108">
        <v>269</v>
      </c>
      <c r="AC63" s="109" t="s">
        <v>261</v>
      </c>
      <c r="AD63" s="152" t="s">
        <v>147</v>
      </c>
      <c r="AE63" s="152" t="s">
        <v>261</v>
      </c>
      <c r="AF63" s="153">
        <f t="shared" si="5"/>
        <v>12</v>
      </c>
      <c r="AG63" s="154">
        <f t="shared" si="6"/>
        <v>60.709999999999994</v>
      </c>
      <c r="AH63" s="155">
        <f t="shared" si="7"/>
        <v>728.52</v>
      </c>
      <c r="AI63" s="156"/>
    </row>
    <row r="64" spans="1:35" ht="15">
      <c r="A64" s="108">
        <v>2017</v>
      </c>
      <c r="B64" s="108">
        <v>130</v>
      </c>
      <c r="C64" s="109" t="s">
        <v>294</v>
      </c>
      <c r="D64" s="150" t="s">
        <v>323</v>
      </c>
      <c r="E64" s="109" t="s">
        <v>210</v>
      </c>
      <c r="F64" s="111" t="s">
        <v>324</v>
      </c>
      <c r="G64" s="112">
        <v>61.59</v>
      </c>
      <c r="H64" s="112">
        <v>11.11</v>
      </c>
      <c r="I64" s="143" t="s">
        <v>79</v>
      </c>
      <c r="J64" s="112">
        <f t="shared" si="4"/>
        <v>50.480000000000004</v>
      </c>
      <c r="K64" s="151" t="s">
        <v>158</v>
      </c>
      <c r="L64" s="108">
        <v>2017</v>
      </c>
      <c r="M64" s="108">
        <v>715</v>
      </c>
      <c r="N64" s="109" t="s">
        <v>253</v>
      </c>
      <c r="O64" s="111" t="s">
        <v>82</v>
      </c>
      <c r="P64" s="109" t="s">
        <v>83</v>
      </c>
      <c r="Q64" s="109" t="s">
        <v>80</v>
      </c>
      <c r="R64" s="108">
        <v>1</v>
      </c>
      <c r="S64" s="111" t="s">
        <v>103</v>
      </c>
      <c r="T64" s="108">
        <v>1010203</v>
      </c>
      <c r="U64" s="108">
        <v>140</v>
      </c>
      <c r="V64" s="108">
        <v>1050</v>
      </c>
      <c r="W64" s="108">
        <v>2</v>
      </c>
      <c r="X64" s="113">
        <v>2017</v>
      </c>
      <c r="Y64" s="113">
        <v>35</v>
      </c>
      <c r="Z64" s="113">
        <v>0</v>
      </c>
      <c r="AA64" s="114" t="s">
        <v>261</v>
      </c>
      <c r="AB64" s="108">
        <v>269</v>
      </c>
      <c r="AC64" s="109" t="s">
        <v>261</v>
      </c>
      <c r="AD64" s="152" t="s">
        <v>147</v>
      </c>
      <c r="AE64" s="152" t="s">
        <v>261</v>
      </c>
      <c r="AF64" s="153">
        <f t="shared" si="5"/>
        <v>12</v>
      </c>
      <c r="AG64" s="154">
        <f t="shared" si="6"/>
        <v>50.480000000000004</v>
      </c>
      <c r="AH64" s="155">
        <f t="shared" si="7"/>
        <v>605.76</v>
      </c>
      <c r="AI64" s="156"/>
    </row>
    <row r="65" spans="1:35" ht="15">
      <c r="A65" s="108">
        <v>2017</v>
      </c>
      <c r="B65" s="108">
        <v>131</v>
      </c>
      <c r="C65" s="109" t="s">
        <v>294</v>
      </c>
      <c r="D65" s="150" t="s">
        <v>325</v>
      </c>
      <c r="E65" s="109" t="s">
        <v>326</v>
      </c>
      <c r="F65" s="111" t="s">
        <v>327</v>
      </c>
      <c r="G65" s="112">
        <v>11.56</v>
      </c>
      <c r="H65" s="112">
        <v>0</v>
      </c>
      <c r="I65" s="143" t="s">
        <v>79</v>
      </c>
      <c r="J65" s="112">
        <f t="shared" si="4"/>
        <v>11.56</v>
      </c>
      <c r="K65" s="151" t="s">
        <v>130</v>
      </c>
      <c r="L65" s="108">
        <v>2017</v>
      </c>
      <c r="M65" s="108">
        <v>783</v>
      </c>
      <c r="N65" s="109" t="s">
        <v>219</v>
      </c>
      <c r="O65" s="111" t="s">
        <v>132</v>
      </c>
      <c r="P65" s="109" t="s">
        <v>133</v>
      </c>
      <c r="Q65" s="109" t="s">
        <v>80</v>
      </c>
      <c r="R65" s="108">
        <v>1</v>
      </c>
      <c r="S65" s="111" t="s">
        <v>103</v>
      </c>
      <c r="T65" s="108">
        <v>1040503</v>
      </c>
      <c r="U65" s="108">
        <v>1900</v>
      </c>
      <c r="V65" s="108">
        <v>1190</v>
      </c>
      <c r="W65" s="108">
        <v>99</v>
      </c>
      <c r="X65" s="113">
        <v>2017</v>
      </c>
      <c r="Y65" s="113">
        <v>33</v>
      </c>
      <c r="Z65" s="113">
        <v>0</v>
      </c>
      <c r="AA65" s="114" t="s">
        <v>261</v>
      </c>
      <c r="AB65" s="108">
        <v>272</v>
      </c>
      <c r="AC65" s="109" t="s">
        <v>261</v>
      </c>
      <c r="AD65" s="152" t="s">
        <v>261</v>
      </c>
      <c r="AE65" s="152" t="s">
        <v>261</v>
      </c>
      <c r="AF65" s="153">
        <f t="shared" si="5"/>
        <v>0</v>
      </c>
      <c r="AG65" s="154">
        <f t="shared" si="6"/>
        <v>11.56</v>
      </c>
      <c r="AH65" s="155">
        <f t="shared" si="7"/>
        <v>0</v>
      </c>
      <c r="AI65" s="156"/>
    </row>
    <row r="66" spans="1:35" ht="15">
      <c r="A66" s="108">
        <v>2017</v>
      </c>
      <c r="B66" s="108">
        <v>132</v>
      </c>
      <c r="C66" s="109" t="s">
        <v>261</v>
      </c>
      <c r="D66" s="150" t="s">
        <v>328</v>
      </c>
      <c r="E66" s="109" t="s">
        <v>256</v>
      </c>
      <c r="F66" s="111" t="s">
        <v>329</v>
      </c>
      <c r="G66" s="112">
        <v>47.06</v>
      </c>
      <c r="H66" s="112">
        <v>8.49</v>
      </c>
      <c r="I66" s="143" t="s">
        <v>79</v>
      </c>
      <c r="J66" s="112">
        <f t="shared" si="4"/>
        <v>38.57</v>
      </c>
      <c r="K66" s="151" t="s">
        <v>158</v>
      </c>
      <c r="L66" s="108">
        <v>2017</v>
      </c>
      <c r="M66" s="108">
        <v>728</v>
      </c>
      <c r="N66" s="109" t="s">
        <v>268</v>
      </c>
      <c r="O66" s="111" t="s">
        <v>208</v>
      </c>
      <c r="P66" s="109" t="s">
        <v>209</v>
      </c>
      <c r="Q66" s="109" t="s">
        <v>209</v>
      </c>
      <c r="R66" s="108">
        <v>1</v>
      </c>
      <c r="S66" s="111" t="s">
        <v>103</v>
      </c>
      <c r="T66" s="108">
        <v>1010203</v>
      </c>
      <c r="U66" s="108">
        <v>140</v>
      </c>
      <c r="V66" s="108">
        <v>1050</v>
      </c>
      <c r="W66" s="108">
        <v>2</v>
      </c>
      <c r="X66" s="113">
        <v>2017</v>
      </c>
      <c r="Y66" s="113">
        <v>62</v>
      </c>
      <c r="Z66" s="113">
        <v>0</v>
      </c>
      <c r="AA66" s="114" t="s">
        <v>261</v>
      </c>
      <c r="AB66" s="108">
        <v>267</v>
      </c>
      <c r="AC66" s="109" t="s">
        <v>261</v>
      </c>
      <c r="AD66" s="152" t="s">
        <v>330</v>
      </c>
      <c r="AE66" s="152" t="s">
        <v>261</v>
      </c>
      <c r="AF66" s="153">
        <f t="shared" si="5"/>
        <v>-6</v>
      </c>
      <c r="AG66" s="154">
        <f t="shared" si="6"/>
        <v>38.57</v>
      </c>
      <c r="AH66" s="155">
        <f t="shared" si="7"/>
        <v>-231.42000000000002</v>
      </c>
      <c r="AI66" s="156"/>
    </row>
    <row r="67" spans="1:35" ht="15">
      <c r="A67" s="108">
        <v>2017</v>
      </c>
      <c r="B67" s="108">
        <v>133</v>
      </c>
      <c r="C67" s="109" t="s">
        <v>261</v>
      </c>
      <c r="D67" s="150" t="s">
        <v>331</v>
      </c>
      <c r="E67" s="109" t="s">
        <v>210</v>
      </c>
      <c r="F67" s="111" t="s">
        <v>332</v>
      </c>
      <c r="G67" s="112">
        <v>102.72</v>
      </c>
      <c r="H67" s="112">
        <v>22.49</v>
      </c>
      <c r="I67" s="143" t="s">
        <v>79</v>
      </c>
      <c r="J67" s="112">
        <f t="shared" si="4"/>
        <v>80.23</v>
      </c>
      <c r="K67" s="151" t="s">
        <v>158</v>
      </c>
      <c r="L67" s="108">
        <v>2017</v>
      </c>
      <c r="M67" s="108">
        <v>702</v>
      </c>
      <c r="N67" s="109" t="s">
        <v>226</v>
      </c>
      <c r="O67" s="111" t="s">
        <v>208</v>
      </c>
      <c r="P67" s="109" t="s">
        <v>209</v>
      </c>
      <c r="Q67" s="109" t="s">
        <v>209</v>
      </c>
      <c r="R67" s="108">
        <v>1</v>
      </c>
      <c r="S67" s="111" t="s">
        <v>103</v>
      </c>
      <c r="T67" s="108">
        <v>1010203</v>
      </c>
      <c r="U67" s="108">
        <v>140</v>
      </c>
      <c r="V67" s="108">
        <v>1050</v>
      </c>
      <c r="W67" s="108">
        <v>2</v>
      </c>
      <c r="X67" s="113">
        <v>2017</v>
      </c>
      <c r="Y67" s="113">
        <v>62</v>
      </c>
      <c r="Z67" s="113">
        <v>0</v>
      </c>
      <c r="AA67" s="114" t="s">
        <v>261</v>
      </c>
      <c r="AB67" s="108">
        <v>267</v>
      </c>
      <c r="AC67" s="109" t="s">
        <v>261</v>
      </c>
      <c r="AD67" s="152" t="s">
        <v>333</v>
      </c>
      <c r="AE67" s="152" t="s">
        <v>261</v>
      </c>
      <c r="AF67" s="153">
        <f t="shared" si="5"/>
        <v>-2</v>
      </c>
      <c r="AG67" s="154">
        <f t="shared" si="6"/>
        <v>80.23</v>
      </c>
      <c r="AH67" s="155">
        <f t="shared" si="7"/>
        <v>-160.46</v>
      </c>
      <c r="AI67" s="156"/>
    </row>
    <row r="68" spans="1:35" ht="15">
      <c r="A68" s="108">
        <v>2017</v>
      </c>
      <c r="B68" s="108">
        <v>134</v>
      </c>
      <c r="C68" s="109" t="s">
        <v>261</v>
      </c>
      <c r="D68" s="150" t="s">
        <v>334</v>
      </c>
      <c r="E68" s="109" t="s">
        <v>210</v>
      </c>
      <c r="F68" s="111" t="s">
        <v>335</v>
      </c>
      <c r="G68" s="112">
        <v>189.7</v>
      </c>
      <c r="H68" s="112">
        <v>34.21</v>
      </c>
      <c r="I68" s="143" t="s">
        <v>79</v>
      </c>
      <c r="J68" s="112">
        <f t="shared" si="4"/>
        <v>155.48999999999998</v>
      </c>
      <c r="K68" s="151" t="s">
        <v>158</v>
      </c>
      <c r="L68" s="108">
        <v>2017</v>
      </c>
      <c r="M68" s="108">
        <v>721</v>
      </c>
      <c r="N68" s="109" t="s">
        <v>253</v>
      </c>
      <c r="O68" s="111" t="s">
        <v>82</v>
      </c>
      <c r="P68" s="109" t="s">
        <v>83</v>
      </c>
      <c r="Q68" s="109" t="s">
        <v>80</v>
      </c>
      <c r="R68" s="108">
        <v>1</v>
      </c>
      <c r="S68" s="111" t="s">
        <v>103</v>
      </c>
      <c r="T68" s="108">
        <v>1010203</v>
      </c>
      <c r="U68" s="108">
        <v>140</v>
      </c>
      <c r="V68" s="108">
        <v>1050</v>
      </c>
      <c r="W68" s="108">
        <v>2</v>
      </c>
      <c r="X68" s="113">
        <v>2017</v>
      </c>
      <c r="Y68" s="113">
        <v>35</v>
      </c>
      <c r="Z68" s="113">
        <v>0</v>
      </c>
      <c r="AA68" s="114" t="s">
        <v>261</v>
      </c>
      <c r="AB68" s="108">
        <v>269</v>
      </c>
      <c r="AC68" s="109" t="s">
        <v>261</v>
      </c>
      <c r="AD68" s="152" t="s">
        <v>147</v>
      </c>
      <c r="AE68" s="152" t="s">
        <v>261</v>
      </c>
      <c r="AF68" s="153">
        <f t="shared" si="5"/>
        <v>12</v>
      </c>
      <c r="AG68" s="154">
        <f t="shared" si="6"/>
        <v>155.48999999999998</v>
      </c>
      <c r="AH68" s="155">
        <f t="shared" si="7"/>
        <v>1865.8799999999997</v>
      </c>
      <c r="AI68" s="156"/>
    </row>
    <row r="69" spans="1:35" ht="15">
      <c r="A69" s="108">
        <v>2017</v>
      </c>
      <c r="B69" s="108">
        <v>135</v>
      </c>
      <c r="C69" s="109" t="s">
        <v>261</v>
      </c>
      <c r="D69" s="150" t="s">
        <v>336</v>
      </c>
      <c r="E69" s="109" t="s">
        <v>151</v>
      </c>
      <c r="F69" s="111" t="s">
        <v>337</v>
      </c>
      <c r="G69" s="112">
        <v>201.88</v>
      </c>
      <c r="H69" s="112">
        <v>36.41</v>
      </c>
      <c r="I69" s="143" t="s">
        <v>79</v>
      </c>
      <c r="J69" s="112">
        <f t="shared" si="4"/>
        <v>165.47</v>
      </c>
      <c r="K69" s="151" t="s">
        <v>338</v>
      </c>
      <c r="L69" s="108">
        <v>2017</v>
      </c>
      <c r="M69" s="108">
        <v>743</v>
      </c>
      <c r="N69" s="109" t="s">
        <v>275</v>
      </c>
      <c r="O69" s="111" t="s">
        <v>339</v>
      </c>
      <c r="P69" s="109" t="s">
        <v>340</v>
      </c>
      <c r="Q69" s="109" t="s">
        <v>340</v>
      </c>
      <c r="R69" s="108">
        <v>1</v>
      </c>
      <c r="S69" s="111" t="s">
        <v>103</v>
      </c>
      <c r="T69" s="108">
        <v>1010203</v>
      </c>
      <c r="U69" s="108">
        <v>140</v>
      </c>
      <c r="V69" s="108">
        <v>1050</v>
      </c>
      <c r="W69" s="108">
        <v>99</v>
      </c>
      <c r="X69" s="113">
        <v>2017</v>
      </c>
      <c r="Y69" s="113">
        <v>74</v>
      </c>
      <c r="Z69" s="113">
        <v>0</v>
      </c>
      <c r="AA69" s="114" t="s">
        <v>261</v>
      </c>
      <c r="AB69" s="108">
        <v>275</v>
      </c>
      <c r="AC69" s="109" t="s">
        <v>261</v>
      </c>
      <c r="AD69" s="152" t="s">
        <v>262</v>
      </c>
      <c r="AE69" s="152" t="s">
        <v>261</v>
      </c>
      <c r="AF69" s="153">
        <f t="shared" si="5"/>
        <v>-49</v>
      </c>
      <c r="AG69" s="154">
        <f t="shared" si="6"/>
        <v>165.47</v>
      </c>
      <c r="AH69" s="155">
        <f t="shared" si="7"/>
        <v>-8108.03</v>
      </c>
      <c r="AI69" s="156"/>
    </row>
    <row r="70" spans="1:35" ht="15">
      <c r="A70" s="108">
        <v>2017</v>
      </c>
      <c r="B70" s="108">
        <v>136</v>
      </c>
      <c r="C70" s="109" t="s">
        <v>261</v>
      </c>
      <c r="D70" s="150" t="s">
        <v>341</v>
      </c>
      <c r="E70" s="109" t="s">
        <v>151</v>
      </c>
      <c r="F70" s="111" t="s">
        <v>342</v>
      </c>
      <c r="G70" s="112">
        <v>124.01</v>
      </c>
      <c r="H70" s="112">
        <v>22.28</v>
      </c>
      <c r="I70" s="143" t="s">
        <v>79</v>
      </c>
      <c r="J70" s="112">
        <f t="shared" si="4"/>
        <v>101.73</v>
      </c>
      <c r="K70" s="151" t="s">
        <v>338</v>
      </c>
      <c r="L70" s="108">
        <v>2017</v>
      </c>
      <c r="M70" s="108">
        <v>742</v>
      </c>
      <c r="N70" s="109" t="s">
        <v>275</v>
      </c>
      <c r="O70" s="111" t="s">
        <v>339</v>
      </c>
      <c r="P70" s="109" t="s">
        <v>340</v>
      </c>
      <c r="Q70" s="109" t="s">
        <v>340</v>
      </c>
      <c r="R70" s="108">
        <v>1</v>
      </c>
      <c r="S70" s="111" t="s">
        <v>103</v>
      </c>
      <c r="T70" s="108">
        <v>1010203</v>
      </c>
      <c r="U70" s="108">
        <v>140</v>
      </c>
      <c r="V70" s="108">
        <v>1050</v>
      </c>
      <c r="W70" s="108">
        <v>99</v>
      </c>
      <c r="X70" s="113">
        <v>2017</v>
      </c>
      <c r="Y70" s="113">
        <v>74</v>
      </c>
      <c r="Z70" s="113">
        <v>0</v>
      </c>
      <c r="AA70" s="114" t="s">
        <v>261</v>
      </c>
      <c r="AB70" s="108">
        <v>275</v>
      </c>
      <c r="AC70" s="109" t="s">
        <v>261</v>
      </c>
      <c r="AD70" s="152" t="s">
        <v>262</v>
      </c>
      <c r="AE70" s="152" t="s">
        <v>261</v>
      </c>
      <c r="AF70" s="153">
        <f t="shared" si="5"/>
        <v>-49</v>
      </c>
      <c r="AG70" s="154">
        <f t="shared" si="6"/>
        <v>101.73</v>
      </c>
      <c r="AH70" s="155">
        <f t="shared" si="7"/>
        <v>-4984.77</v>
      </c>
      <c r="AI70" s="156"/>
    </row>
    <row r="71" spans="1:35" ht="15">
      <c r="A71" s="108">
        <v>2017</v>
      </c>
      <c r="B71" s="108">
        <v>137</v>
      </c>
      <c r="C71" s="109" t="s">
        <v>261</v>
      </c>
      <c r="D71" s="150" t="s">
        <v>343</v>
      </c>
      <c r="E71" s="109" t="s">
        <v>226</v>
      </c>
      <c r="F71" s="111" t="s">
        <v>344</v>
      </c>
      <c r="G71" s="112">
        <v>28.82</v>
      </c>
      <c r="H71" s="112">
        <v>5.14</v>
      </c>
      <c r="I71" s="143" t="s">
        <v>79</v>
      </c>
      <c r="J71" s="112">
        <f t="shared" si="4"/>
        <v>23.68</v>
      </c>
      <c r="K71" s="151" t="s">
        <v>345</v>
      </c>
      <c r="L71" s="108">
        <v>2017</v>
      </c>
      <c r="M71" s="108">
        <v>768</v>
      </c>
      <c r="N71" s="109" t="s">
        <v>95</v>
      </c>
      <c r="O71" s="111" t="s">
        <v>339</v>
      </c>
      <c r="P71" s="109" t="s">
        <v>340</v>
      </c>
      <c r="Q71" s="109" t="s">
        <v>340</v>
      </c>
      <c r="R71" s="108">
        <v>1</v>
      </c>
      <c r="S71" s="111" t="s">
        <v>103</v>
      </c>
      <c r="T71" s="108">
        <v>1010203</v>
      </c>
      <c r="U71" s="108">
        <v>140</v>
      </c>
      <c r="V71" s="108">
        <v>1050</v>
      </c>
      <c r="W71" s="108">
        <v>1</v>
      </c>
      <c r="X71" s="113">
        <v>2017</v>
      </c>
      <c r="Y71" s="113">
        <v>73</v>
      </c>
      <c r="Z71" s="113">
        <v>0</v>
      </c>
      <c r="AA71" s="114" t="s">
        <v>261</v>
      </c>
      <c r="AB71" s="108">
        <v>274</v>
      </c>
      <c r="AC71" s="109" t="s">
        <v>261</v>
      </c>
      <c r="AD71" s="152" t="s">
        <v>330</v>
      </c>
      <c r="AE71" s="152" t="s">
        <v>261</v>
      </c>
      <c r="AF71" s="153">
        <f t="shared" si="5"/>
        <v>-6</v>
      </c>
      <c r="AG71" s="154">
        <f t="shared" si="6"/>
        <v>23.68</v>
      </c>
      <c r="AH71" s="155">
        <f t="shared" si="7"/>
        <v>-142.07999999999998</v>
      </c>
      <c r="AI71" s="156"/>
    </row>
    <row r="72" spans="1:35" ht="15">
      <c r="A72" s="108">
        <v>2017</v>
      </c>
      <c r="B72" s="108">
        <v>138</v>
      </c>
      <c r="C72" s="109" t="s">
        <v>261</v>
      </c>
      <c r="D72" s="150" t="s">
        <v>346</v>
      </c>
      <c r="E72" s="109" t="s">
        <v>347</v>
      </c>
      <c r="F72" s="111" t="s">
        <v>348</v>
      </c>
      <c r="G72" s="112">
        <v>897.92</v>
      </c>
      <c r="H72" s="112">
        <v>161.92</v>
      </c>
      <c r="I72" s="143" t="s">
        <v>79</v>
      </c>
      <c r="J72" s="112">
        <f aca="true" t="shared" si="8" ref="J72:J103">IF(I72="SI",G72-H72,G72)</f>
        <v>736</v>
      </c>
      <c r="K72" s="151" t="s">
        <v>349</v>
      </c>
      <c r="L72" s="108">
        <v>2017</v>
      </c>
      <c r="M72" s="108">
        <v>860</v>
      </c>
      <c r="N72" s="109" t="s">
        <v>350</v>
      </c>
      <c r="O72" s="111" t="s">
        <v>351</v>
      </c>
      <c r="P72" s="109" t="s">
        <v>352</v>
      </c>
      <c r="Q72" s="109" t="s">
        <v>80</v>
      </c>
      <c r="R72" s="108">
        <v>1</v>
      </c>
      <c r="S72" s="111" t="s">
        <v>103</v>
      </c>
      <c r="T72" s="108">
        <v>1010203</v>
      </c>
      <c r="U72" s="108">
        <v>140</v>
      </c>
      <c r="V72" s="108">
        <v>1050</v>
      </c>
      <c r="W72" s="108">
        <v>9</v>
      </c>
      <c r="X72" s="113">
        <v>2017</v>
      </c>
      <c r="Y72" s="113">
        <v>75</v>
      </c>
      <c r="Z72" s="113">
        <v>0</v>
      </c>
      <c r="AA72" s="114" t="s">
        <v>261</v>
      </c>
      <c r="AB72" s="108">
        <v>273</v>
      </c>
      <c r="AC72" s="109" t="s">
        <v>261</v>
      </c>
      <c r="AD72" s="152" t="s">
        <v>353</v>
      </c>
      <c r="AE72" s="152" t="s">
        <v>261</v>
      </c>
      <c r="AF72" s="153">
        <f aca="true" t="shared" si="9" ref="AF72:AF103">AE72-AD72</f>
        <v>-23</v>
      </c>
      <c r="AG72" s="154">
        <f aca="true" t="shared" si="10" ref="AG72:AG103">IF(AI72="SI",0,J72)</f>
        <v>736</v>
      </c>
      <c r="AH72" s="155">
        <f aca="true" t="shared" si="11" ref="AH72:AH103">AG72*AF72</f>
        <v>-16928</v>
      </c>
      <c r="AI72" s="156"/>
    </row>
    <row r="73" spans="1:35" ht="15">
      <c r="A73" s="108">
        <v>2017</v>
      </c>
      <c r="B73" s="108">
        <v>139</v>
      </c>
      <c r="C73" s="109" t="s">
        <v>354</v>
      </c>
      <c r="D73" s="150" t="s">
        <v>355</v>
      </c>
      <c r="E73" s="109" t="s">
        <v>261</v>
      </c>
      <c r="F73" s="111" t="s">
        <v>356</v>
      </c>
      <c r="G73" s="112">
        <v>64.88</v>
      </c>
      <c r="H73" s="112">
        <v>9.85</v>
      </c>
      <c r="I73" s="143" t="s">
        <v>79</v>
      </c>
      <c r="J73" s="112">
        <f t="shared" si="8"/>
        <v>55.029999999999994</v>
      </c>
      <c r="K73" s="151" t="s">
        <v>99</v>
      </c>
      <c r="L73" s="108">
        <v>2017</v>
      </c>
      <c r="M73" s="108">
        <v>1011</v>
      </c>
      <c r="N73" s="109" t="s">
        <v>357</v>
      </c>
      <c r="O73" s="111" t="s">
        <v>101</v>
      </c>
      <c r="P73" s="109" t="s">
        <v>102</v>
      </c>
      <c r="Q73" s="109" t="s">
        <v>102</v>
      </c>
      <c r="R73" s="108">
        <v>1</v>
      </c>
      <c r="S73" s="111" t="s">
        <v>103</v>
      </c>
      <c r="T73" s="108">
        <v>1010203</v>
      </c>
      <c r="U73" s="108">
        <v>140</v>
      </c>
      <c r="V73" s="108">
        <v>1050</v>
      </c>
      <c r="W73" s="108">
        <v>3</v>
      </c>
      <c r="X73" s="113">
        <v>2017</v>
      </c>
      <c r="Y73" s="113">
        <v>56</v>
      </c>
      <c r="Z73" s="113">
        <v>0</v>
      </c>
      <c r="AA73" s="114" t="s">
        <v>358</v>
      </c>
      <c r="AB73" s="108">
        <v>295</v>
      </c>
      <c r="AC73" s="109" t="s">
        <v>278</v>
      </c>
      <c r="AD73" s="152" t="s">
        <v>359</v>
      </c>
      <c r="AE73" s="152" t="s">
        <v>278</v>
      </c>
      <c r="AF73" s="153">
        <f t="shared" si="9"/>
        <v>-23</v>
      </c>
      <c r="AG73" s="154">
        <f t="shared" si="10"/>
        <v>55.029999999999994</v>
      </c>
      <c r="AH73" s="155">
        <f t="shared" si="11"/>
        <v>-1265.6899999999998</v>
      </c>
      <c r="AI73" s="156"/>
    </row>
    <row r="74" spans="1:35" ht="15">
      <c r="A74" s="108">
        <v>2017</v>
      </c>
      <c r="B74" s="108">
        <v>140</v>
      </c>
      <c r="C74" s="109" t="s">
        <v>354</v>
      </c>
      <c r="D74" s="150" t="s">
        <v>360</v>
      </c>
      <c r="E74" s="109" t="s">
        <v>261</v>
      </c>
      <c r="F74" s="111" t="s">
        <v>361</v>
      </c>
      <c r="G74" s="112">
        <v>798.67</v>
      </c>
      <c r="H74" s="112">
        <v>143.81</v>
      </c>
      <c r="I74" s="143" t="s">
        <v>79</v>
      </c>
      <c r="J74" s="112">
        <f t="shared" si="8"/>
        <v>654.8599999999999</v>
      </c>
      <c r="K74" s="151" t="s">
        <v>99</v>
      </c>
      <c r="L74" s="108">
        <v>2017</v>
      </c>
      <c r="M74" s="108">
        <v>1010</v>
      </c>
      <c r="N74" s="109" t="s">
        <v>357</v>
      </c>
      <c r="O74" s="111" t="s">
        <v>101</v>
      </c>
      <c r="P74" s="109" t="s">
        <v>102</v>
      </c>
      <c r="Q74" s="109" t="s">
        <v>102</v>
      </c>
      <c r="R74" s="108">
        <v>1</v>
      </c>
      <c r="S74" s="111" t="s">
        <v>103</v>
      </c>
      <c r="T74" s="108">
        <v>1010203</v>
      </c>
      <c r="U74" s="108">
        <v>140</v>
      </c>
      <c r="V74" s="108">
        <v>1050</v>
      </c>
      <c r="W74" s="108">
        <v>3</v>
      </c>
      <c r="X74" s="113">
        <v>2017</v>
      </c>
      <c r="Y74" s="113">
        <v>56</v>
      </c>
      <c r="Z74" s="113">
        <v>0</v>
      </c>
      <c r="AA74" s="114" t="s">
        <v>358</v>
      </c>
      <c r="AB74" s="108">
        <v>295</v>
      </c>
      <c r="AC74" s="109" t="s">
        <v>278</v>
      </c>
      <c r="AD74" s="152" t="s">
        <v>359</v>
      </c>
      <c r="AE74" s="152" t="s">
        <v>278</v>
      </c>
      <c r="AF74" s="153">
        <f t="shared" si="9"/>
        <v>-23</v>
      </c>
      <c r="AG74" s="154">
        <f t="shared" si="10"/>
        <v>654.8599999999999</v>
      </c>
      <c r="AH74" s="155">
        <f t="shared" si="11"/>
        <v>-15061.779999999997</v>
      </c>
      <c r="AI74" s="156"/>
    </row>
    <row r="75" spans="1:35" ht="15">
      <c r="A75" s="108">
        <v>2017</v>
      </c>
      <c r="B75" s="108">
        <v>141</v>
      </c>
      <c r="C75" s="109" t="s">
        <v>362</v>
      </c>
      <c r="D75" s="150" t="s">
        <v>363</v>
      </c>
      <c r="E75" s="109" t="s">
        <v>364</v>
      </c>
      <c r="F75" s="111" t="s">
        <v>365</v>
      </c>
      <c r="G75" s="112">
        <v>1759.24</v>
      </c>
      <c r="H75" s="112">
        <v>317.24</v>
      </c>
      <c r="I75" s="143" t="s">
        <v>79</v>
      </c>
      <c r="J75" s="112">
        <f t="shared" si="8"/>
        <v>1442</v>
      </c>
      <c r="K75" s="151" t="s">
        <v>366</v>
      </c>
      <c r="L75" s="108">
        <v>2017</v>
      </c>
      <c r="M75" s="108">
        <v>944</v>
      </c>
      <c r="N75" s="109" t="s">
        <v>330</v>
      </c>
      <c r="O75" s="111" t="s">
        <v>367</v>
      </c>
      <c r="P75" s="109" t="s">
        <v>368</v>
      </c>
      <c r="Q75" s="109" t="s">
        <v>80</v>
      </c>
      <c r="R75" s="108">
        <v>2</v>
      </c>
      <c r="S75" s="111" t="s">
        <v>84</v>
      </c>
      <c r="T75" s="108">
        <v>2010501</v>
      </c>
      <c r="U75" s="108">
        <v>6130</v>
      </c>
      <c r="V75" s="108">
        <v>3001</v>
      </c>
      <c r="W75" s="108">
        <v>99</v>
      </c>
      <c r="X75" s="113">
        <v>2017</v>
      </c>
      <c r="Y75" s="113">
        <v>66</v>
      </c>
      <c r="Z75" s="113">
        <v>0</v>
      </c>
      <c r="AA75" s="114" t="s">
        <v>80</v>
      </c>
      <c r="AB75" s="108">
        <v>336</v>
      </c>
      <c r="AC75" s="109" t="s">
        <v>293</v>
      </c>
      <c r="AD75" s="152" t="s">
        <v>369</v>
      </c>
      <c r="AE75" s="152" t="s">
        <v>293</v>
      </c>
      <c r="AF75" s="153">
        <f t="shared" si="9"/>
        <v>2</v>
      </c>
      <c r="AG75" s="154">
        <f t="shared" si="10"/>
        <v>1442</v>
      </c>
      <c r="AH75" s="155">
        <f t="shared" si="11"/>
        <v>2884</v>
      </c>
      <c r="AI75" s="156"/>
    </row>
    <row r="76" spans="1:35" ht="15">
      <c r="A76" s="108">
        <v>2017</v>
      </c>
      <c r="B76" s="108">
        <v>142</v>
      </c>
      <c r="C76" s="109" t="s">
        <v>362</v>
      </c>
      <c r="D76" s="150" t="s">
        <v>370</v>
      </c>
      <c r="E76" s="109" t="s">
        <v>330</v>
      </c>
      <c r="F76" s="111" t="s">
        <v>371</v>
      </c>
      <c r="G76" s="112">
        <v>5150.61</v>
      </c>
      <c r="H76" s="112">
        <v>928.8</v>
      </c>
      <c r="I76" s="143" t="s">
        <v>79</v>
      </c>
      <c r="J76" s="112">
        <f t="shared" si="8"/>
        <v>4221.8099999999995</v>
      </c>
      <c r="K76" s="151" t="s">
        <v>246</v>
      </c>
      <c r="L76" s="108">
        <v>2017</v>
      </c>
      <c r="M76" s="108">
        <v>972</v>
      </c>
      <c r="N76" s="109" t="s">
        <v>124</v>
      </c>
      <c r="O76" s="111" t="s">
        <v>240</v>
      </c>
      <c r="P76" s="109" t="s">
        <v>241</v>
      </c>
      <c r="Q76" s="109" t="s">
        <v>80</v>
      </c>
      <c r="R76" s="108">
        <v>2</v>
      </c>
      <c r="S76" s="111" t="s">
        <v>84</v>
      </c>
      <c r="T76" s="108">
        <v>1080103</v>
      </c>
      <c r="U76" s="108">
        <v>2780</v>
      </c>
      <c r="V76" s="108">
        <v>1934</v>
      </c>
      <c r="W76" s="108">
        <v>99</v>
      </c>
      <c r="X76" s="113">
        <v>2017</v>
      </c>
      <c r="Y76" s="113">
        <v>79</v>
      </c>
      <c r="Z76" s="113">
        <v>0</v>
      </c>
      <c r="AA76" s="114" t="s">
        <v>80</v>
      </c>
      <c r="AB76" s="108">
        <v>334</v>
      </c>
      <c r="AC76" s="109" t="s">
        <v>293</v>
      </c>
      <c r="AD76" s="152" t="s">
        <v>372</v>
      </c>
      <c r="AE76" s="152" t="s">
        <v>293</v>
      </c>
      <c r="AF76" s="153">
        <f t="shared" si="9"/>
        <v>-88</v>
      </c>
      <c r="AG76" s="154">
        <f t="shared" si="10"/>
        <v>4221.8099999999995</v>
      </c>
      <c r="AH76" s="155">
        <f t="shared" si="11"/>
        <v>-371519.27999999997</v>
      </c>
      <c r="AI76" s="156"/>
    </row>
    <row r="77" spans="1:35" ht="15">
      <c r="A77" s="108">
        <v>2017</v>
      </c>
      <c r="B77" s="108">
        <v>143</v>
      </c>
      <c r="C77" s="109" t="s">
        <v>362</v>
      </c>
      <c r="D77" s="150" t="s">
        <v>373</v>
      </c>
      <c r="E77" s="109" t="s">
        <v>261</v>
      </c>
      <c r="F77" s="111" t="s">
        <v>374</v>
      </c>
      <c r="G77" s="112">
        <v>65.64</v>
      </c>
      <c r="H77" s="112">
        <v>11.84</v>
      </c>
      <c r="I77" s="143" t="s">
        <v>79</v>
      </c>
      <c r="J77" s="112">
        <f t="shared" si="8"/>
        <v>53.8</v>
      </c>
      <c r="K77" s="151" t="s">
        <v>158</v>
      </c>
      <c r="L77" s="108">
        <v>2017</v>
      </c>
      <c r="M77" s="108">
        <v>956</v>
      </c>
      <c r="N77" s="109" t="s">
        <v>330</v>
      </c>
      <c r="O77" s="111" t="s">
        <v>82</v>
      </c>
      <c r="P77" s="109" t="s">
        <v>83</v>
      </c>
      <c r="Q77" s="109" t="s">
        <v>80</v>
      </c>
      <c r="R77" s="108">
        <v>1</v>
      </c>
      <c r="S77" s="111" t="s">
        <v>103</v>
      </c>
      <c r="T77" s="108">
        <v>1010203</v>
      </c>
      <c r="U77" s="108">
        <v>140</v>
      </c>
      <c r="V77" s="108">
        <v>1050</v>
      </c>
      <c r="W77" s="108">
        <v>2</v>
      </c>
      <c r="X77" s="113">
        <v>2017</v>
      </c>
      <c r="Y77" s="113">
        <v>35</v>
      </c>
      <c r="Z77" s="113">
        <v>0</v>
      </c>
      <c r="AA77" s="114" t="s">
        <v>358</v>
      </c>
      <c r="AB77" s="108">
        <v>291</v>
      </c>
      <c r="AC77" s="109" t="s">
        <v>278</v>
      </c>
      <c r="AD77" s="152" t="s">
        <v>353</v>
      </c>
      <c r="AE77" s="152" t="s">
        <v>278</v>
      </c>
      <c r="AF77" s="153">
        <f t="shared" si="9"/>
        <v>-5</v>
      </c>
      <c r="AG77" s="154">
        <f t="shared" si="10"/>
        <v>53.8</v>
      </c>
      <c r="AH77" s="155">
        <f t="shared" si="11"/>
        <v>-269</v>
      </c>
      <c r="AI77" s="156"/>
    </row>
    <row r="78" spans="1:35" ht="15">
      <c r="A78" s="108">
        <v>2017</v>
      </c>
      <c r="B78" s="108">
        <v>144</v>
      </c>
      <c r="C78" s="109" t="s">
        <v>362</v>
      </c>
      <c r="D78" s="150" t="s">
        <v>375</v>
      </c>
      <c r="E78" s="109" t="s">
        <v>261</v>
      </c>
      <c r="F78" s="111" t="s">
        <v>376</v>
      </c>
      <c r="G78" s="112">
        <v>175.55</v>
      </c>
      <c r="H78" s="112">
        <v>31.66</v>
      </c>
      <c r="I78" s="143" t="s">
        <v>79</v>
      </c>
      <c r="J78" s="112">
        <f t="shared" si="8"/>
        <v>143.89000000000001</v>
      </c>
      <c r="K78" s="151" t="s">
        <v>158</v>
      </c>
      <c r="L78" s="108">
        <v>2017</v>
      </c>
      <c r="M78" s="108">
        <v>953</v>
      </c>
      <c r="N78" s="109" t="s">
        <v>330</v>
      </c>
      <c r="O78" s="111" t="s">
        <v>82</v>
      </c>
      <c r="P78" s="109" t="s">
        <v>83</v>
      </c>
      <c r="Q78" s="109" t="s">
        <v>80</v>
      </c>
      <c r="R78" s="108">
        <v>1</v>
      </c>
      <c r="S78" s="111" t="s">
        <v>103</v>
      </c>
      <c r="T78" s="108">
        <v>1010203</v>
      </c>
      <c r="U78" s="108">
        <v>140</v>
      </c>
      <c r="V78" s="108">
        <v>1050</v>
      </c>
      <c r="W78" s="108">
        <v>2</v>
      </c>
      <c r="X78" s="113">
        <v>2017</v>
      </c>
      <c r="Y78" s="113">
        <v>35</v>
      </c>
      <c r="Z78" s="113">
        <v>0</v>
      </c>
      <c r="AA78" s="114" t="s">
        <v>358</v>
      </c>
      <c r="AB78" s="108">
        <v>291</v>
      </c>
      <c r="AC78" s="109" t="s">
        <v>278</v>
      </c>
      <c r="AD78" s="152" t="s">
        <v>353</v>
      </c>
      <c r="AE78" s="152" t="s">
        <v>278</v>
      </c>
      <c r="AF78" s="153">
        <f t="shared" si="9"/>
        <v>-5</v>
      </c>
      <c r="AG78" s="154">
        <f t="shared" si="10"/>
        <v>143.89000000000001</v>
      </c>
      <c r="AH78" s="155">
        <f t="shared" si="11"/>
        <v>-719.45</v>
      </c>
      <c r="AI78" s="156"/>
    </row>
    <row r="79" spans="1:35" ht="15">
      <c r="A79" s="108">
        <v>2017</v>
      </c>
      <c r="B79" s="108">
        <v>145</v>
      </c>
      <c r="C79" s="109" t="s">
        <v>362</v>
      </c>
      <c r="D79" s="150" t="s">
        <v>377</v>
      </c>
      <c r="E79" s="109" t="s">
        <v>261</v>
      </c>
      <c r="F79" s="111" t="s">
        <v>378</v>
      </c>
      <c r="G79" s="112">
        <v>47.91</v>
      </c>
      <c r="H79" s="112">
        <v>8.64</v>
      </c>
      <c r="I79" s="143" t="s">
        <v>79</v>
      </c>
      <c r="J79" s="112">
        <f t="shared" si="8"/>
        <v>39.269999999999996</v>
      </c>
      <c r="K79" s="151" t="s">
        <v>158</v>
      </c>
      <c r="L79" s="108">
        <v>2017</v>
      </c>
      <c r="M79" s="108">
        <v>951</v>
      </c>
      <c r="N79" s="109" t="s">
        <v>330</v>
      </c>
      <c r="O79" s="111" t="s">
        <v>82</v>
      </c>
      <c r="P79" s="109" t="s">
        <v>83</v>
      </c>
      <c r="Q79" s="109" t="s">
        <v>80</v>
      </c>
      <c r="R79" s="108">
        <v>1</v>
      </c>
      <c r="S79" s="111" t="s">
        <v>103</v>
      </c>
      <c r="T79" s="108">
        <v>1010203</v>
      </c>
      <c r="U79" s="108">
        <v>140</v>
      </c>
      <c r="V79" s="108">
        <v>1050</v>
      </c>
      <c r="W79" s="108">
        <v>2</v>
      </c>
      <c r="X79" s="113">
        <v>2017</v>
      </c>
      <c r="Y79" s="113">
        <v>35</v>
      </c>
      <c r="Z79" s="113">
        <v>0</v>
      </c>
      <c r="AA79" s="114" t="s">
        <v>358</v>
      </c>
      <c r="AB79" s="108">
        <v>291</v>
      </c>
      <c r="AC79" s="109" t="s">
        <v>278</v>
      </c>
      <c r="AD79" s="152" t="s">
        <v>353</v>
      </c>
      <c r="AE79" s="152" t="s">
        <v>278</v>
      </c>
      <c r="AF79" s="153">
        <f t="shared" si="9"/>
        <v>-5</v>
      </c>
      <c r="AG79" s="154">
        <f t="shared" si="10"/>
        <v>39.269999999999996</v>
      </c>
      <c r="AH79" s="155">
        <f t="shared" si="11"/>
        <v>-196.34999999999997</v>
      </c>
      <c r="AI79" s="156"/>
    </row>
    <row r="80" spans="1:35" ht="15">
      <c r="A80" s="108">
        <v>2017</v>
      </c>
      <c r="B80" s="108">
        <v>146</v>
      </c>
      <c r="C80" s="109" t="s">
        <v>362</v>
      </c>
      <c r="D80" s="150" t="s">
        <v>379</v>
      </c>
      <c r="E80" s="109" t="s">
        <v>261</v>
      </c>
      <c r="F80" s="111" t="s">
        <v>380</v>
      </c>
      <c r="G80" s="112">
        <v>71.33</v>
      </c>
      <c r="H80" s="112">
        <v>12.86</v>
      </c>
      <c r="I80" s="143" t="s">
        <v>79</v>
      </c>
      <c r="J80" s="112">
        <f t="shared" si="8"/>
        <v>58.47</v>
      </c>
      <c r="K80" s="151" t="s">
        <v>80</v>
      </c>
      <c r="L80" s="108">
        <v>2017</v>
      </c>
      <c r="M80" s="108">
        <v>955</v>
      </c>
      <c r="N80" s="109" t="s">
        <v>330</v>
      </c>
      <c r="O80" s="111" t="s">
        <v>82</v>
      </c>
      <c r="P80" s="109" t="s">
        <v>83</v>
      </c>
      <c r="Q80" s="109" t="s">
        <v>80</v>
      </c>
      <c r="R80" s="108">
        <v>1</v>
      </c>
      <c r="S80" s="111" t="s">
        <v>103</v>
      </c>
      <c r="T80" s="108">
        <v>1080203</v>
      </c>
      <c r="U80" s="108">
        <v>2890</v>
      </c>
      <c r="V80" s="108">
        <v>1938</v>
      </c>
      <c r="W80" s="108">
        <v>99</v>
      </c>
      <c r="X80" s="113">
        <v>2017</v>
      </c>
      <c r="Y80" s="113">
        <v>38</v>
      </c>
      <c r="Z80" s="113">
        <v>0</v>
      </c>
      <c r="AA80" s="114" t="s">
        <v>358</v>
      </c>
      <c r="AB80" s="108">
        <v>293</v>
      </c>
      <c r="AC80" s="109" t="s">
        <v>278</v>
      </c>
      <c r="AD80" s="152" t="s">
        <v>353</v>
      </c>
      <c r="AE80" s="152" t="s">
        <v>278</v>
      </c>
      <c r="AF80" s="153">
        <f t="shared" si="9"/>
        <v>-5</v>
      </c>
      <c r="AG80" s="154">
        <f t="shared" si="10"/>
        <v>58.47</v>
      </c>
      <c r="AH80" s="155">
        <f t="shared" si="11"/>
        <v>-292.35</v>
      </c>
      <c r="AI80" s="156"/>
    </row>
    <row r="81" spans="1:35" ht="15">
      <c r="A81" s="108">
        <v>2017</v>
      </c>
      <c r="B81" s="108">
        <v>147</v>
      </c>
      <c r="C81" s="109" t="s">
        <v>362</v>
      </c>
      <c r="D81" s="150" t="s">
        <v>381</v>
      </c>
      <c r="E81" s="109" t="s">
        <v>261</v>
      </c>
      <c r="F81" s="111" t="s">
        <v>382</v>
      </c>
      <c r="G81" s="112">
        <v>1715.58</v>
      </c>
      <c r="H81" s="112">
        <v>309.37</v>
      </c>
      <c r="I81" s="143" t="s">
        <v>79</v>
      </c>
      <c r="J81" s="112">
        <f t="shared" si="8"/>
        <v>1406.21</v>
      </c>
      <c r="K81" s="151" t="s">
        <v>164</v>
      </c>
      <c r="L81" s="108">
        <v>2017</v>
      </c>
      <c r="M81" s="108">
        <v>949</v>
      </c>
      <c r="N81" s="109" t="s">
        <v>330</v>
      </c>
      <c r="O81" s="111" t="s">
        <v>82</v>
      </c>
      <c r="P81" s="109" t="s">
        <v>83</v>
      </c>
      <c r="Q81" s="109" t="s">
        <v>80</v>
      </c>
      <c r="R81" s="108">
        <v>1</v>
      </c>
      <c r="S81" s="111" t="s">
        <v>103</v>
      </c>
      <c r="T81" s="108">
        <v>1080203</v>
      </c>
      <c r="U81" s="108">
        <v>2890</v>
      </c>
      <c r="V81" s="108">
        <v>1938</v>
      </c>
      <c r="W81" s="108">
        <v>99</v>
      </c>
      <c r="X81" s="113">
        <v>2017</v>
      </c>
      <c r="Y81" s="113">
        <v>36</v>
      </c>
      <c r="Z81" s="113">
        <v>0</v>
      </c>
      <c r="AA81" s="114" t="s">
        <v>358</v>
      </c>
      <c r="AB81" s="108">
        <v>292</v>
      </c>
      <c r="AC81" s="109" t="s">
        <v>278</v>
      </c>
      <c r="AD81" s="152" t="s">
        <v>353</v>
      </c>
      <c r="AE81" s="152" t="s">
        <v>278</v>
      </c>
      <c r="AF81" s="153">
        <f t="shared" si="9"/>
        <v>-5</v>
      </c>
      <c r="AG81" s="154">
        <f t="shared" si="10"/>
        <v>1406.21</v>
      </c>
      <c r="AH81" s="155">
        <f t="shared" si="11"/>
        <v>-7031.05</v>
      </c>
      <c r="AI81" s="156"/>
    </row>
    <row r="82" spans="1:35" ht="15">
      <c r="A82" s="108">
        <v>2017</v>
      </c>
      <c r="B82" s="108">
        <v>148</v>
      </c>
      <c r="C82" s="109" t="s">
        <v>362</v>
      </c>
      <c r="D82" s="150" t="s">
        <v>383</v>
      </c>
      <c r="E82" s="109" t="s">
        <v>261</v>
      </c>
      <c r="F82" s="111" t="s">
        <v>384</v>
      </c>
      <c r="G82" s="112">
        <v>67.06</v>
      </c>
      <c r="H82" s="112">
        <v>12.09</v>
      </c>
      <c r="I82" s="143" t="s">
        <v>79</v>
      </c>
      <c r="J82" s="112">
        <f t="shared" si="8"/>
        <v>54.97</v>
      </c>
      <c r="K82" s="151" t="s">
        <v>158</v>
      </c>
      <c r="L82" s="108">
        <v>2017</v>
      </c>
      <c r="M82" s="108">
        <v>954</v>
      </c>
      <c r="N82" s="109" t="s">
        <v>330</v>
      </c>
      <c r="O82" s="111" t="s">
        <v>82</v>
      </c>
      <c r="P82" s="109" t="s">
        <v>83</v>
      </c>
      <c r="Q82" s="109" t="s">
        <v>80</v>
      </c>
      <c r="R82" s="108">
        <v>1</v>
      </c>
      <c r="S82" s="111" t="s">
        <v>103</v>
      </c>
      <c r="T82" s="108">
        <v>1010203</v>
      </c>
      <c r="U82" s="108">
        <v>140</v>
      </c>
      <c r="V82" s="108">
        <v>1050</v>
      </c>
      <c r="W82" s="108">
        <v>2</v>
      </c>
      <c r="X82" s="113">
        <v>2017</v>
      </c>
      <c r="Y82" s="113">
        <v>35</v>
      </c>
      <c r="Z82" s="113">
        <v>0</v>
      </c>
      <c r="AA82" s="114" t="s">
        <v>358</v>
      </c>
      <c r="AB82" s="108">
        <v>291</v>
      </c>
      <c r="AC82" s="109" t="s">
        <v>278</v>
      </c>
      <c r="AD82" s="152" t="s">
        <v>353</v>
      </c>
      <c r="AE82" s="152" t="s">
        <v>278</v>
      </c>
      <c r="AF82" s="153">
        <f t="shared" si="9"/>
        <v>-5</v>
      </c>
      <c r="AG82" s="154">
        <f t="shared" si="10"/>
        <v>54.97</v>
      </c>
      <c r="AH82" s="155">
        <f t="shared" si="11"/>
        <v>-274.85</v>
      </c>
      <c r="AI82" s="156"/>
    </row>
    <row r="83" spans="1:35" ht="15">
      <c r="A83" s="108">
        <v>2017</v>
      </c>
      <c r="B83" s="108">
        <v>149</v>
      </c>
      <c r="C83" s="109" t="s">
        <v>362</v>
      </c>
      <c r="D83" s="150" t="s">
        <v>385</v>
      </c>
      <c r="E83" s="109" t="s">
        <v>261</v>
      </c>
      <c r="F83" s="111" t="s">
        <v>386</v>
      </c>
      <c r="G83" s="112">
        <v>63.26</v>
      </c>
      <c r="H83" s="112">
        <v>11.41</v>
      </c>
      <c r="I83" s="143" t="s">
        <v>79</v>
      </c>
      <c r="J83" s="112">
        <f t="shared" si="8"/>
        <v>51.849999999999994</v>
      </c>
      <c r="K83" s="151" t="s">
        <v>158</v>
      </c>
      <c r="L83" s="108">
        <v>2017</v>
      </c>
      <c r="M83" s="108">
        <v>952</v>
      </c>
      <c r="N83" s="109" t="s">
        <v>330</v>
      </c>
      <c r="O83" s="111" t="s">
        <v>82</v>
      </c>
      <c r="P83" s="109" t="s">
        <v>83</v>
      </c>
      <c r="Q83" s="109" t="s">
        <v>80</v>
      </c>
      <c r="R83" s="108">
        <v>1</v>
      </c>
      <c r="S83" s="111" t="s">
        <v>103</v>
      </c>
      <c r="T83" s="108">
        <v>1010203</v>
      </c>
      <c r="U83" s="108">
        <v>140</v>
      </c>
      <c r="V83" s="108">
        <v>1050</v>
      </c>
      <c r="W83" s="108">
        <v>2</v>
      </c>
      <c r="X83" s="113">
        <v>2017</v>
      </c>
      <c r="Y83" s="113">
        <v>35</v>
      </c>
      <c r="Z83" s="113">
        <v>0</v>
      </c>
      <c r="AA83" s="114" t="s">
        <v>358</v>
      </c>
      <c r="AB83" s="108">
        <v>291</v>
      </c>
      <c r="AC83" s="109" t="s">
        <v>278</v>
      </c>
      <c r="AD83" s="152" t="s">
        <v>353</v>
      </c>
      <c r="AE83" s="152" t="s">
        <v>278</v>
      </c>
      <c r="AF83" s="153">
        <f t="shared" si="9"/>
        <v>-5</v>
      </c>
      <c r="AG83" s="154">
        <f t="shared" si="10"/>
        <v>51.849999999999994</v>
      </c>
      <c r="AH83" s="155">
        <f t="shared" si="11"/>
        <v>-259.25</v>
      </c>
      <c r="AI83" s="156"/>
    </row>
    <row r="84" spans="1:35" ht="15">
      <c r="A84" s="108">
        <v>2017</v>
      </c>
      <c r="B84" s="108">
        <v>150</v>
      </c>
      <c r="C84" s="109" t="s">
        <v>362</v>
      </c>
      <c r="D84" s="150" t="s">
        <v>387</v>
      </c>
      <c r="E84" s="109" t="s">
        <v>261</v>
      </c>
      <c r="F84" s="111" t="s">
        <v>388</v>
      </c>
      <c r="G84" s="112">
        <v>30.21</v>
      </c>
      <c r="H84" s="112">
        <v>5.45</v>
      </c>
      <c r="I84" s="143" t="s">
        <v>79</v>
      </c>
      <c r="J84" s="112">
        <f t="shared" si="8"/>
        <v>24.76</v>
      </c>
      <c r="K84" s="151" t="s">
        <v>158</v>
      </c>
      <c r="L84" s="108">
        <v>2017</v>
      </c>
      <c r="M84" s="108">
        <v>950</v>
      </c>
      <c r="N84" s="109" t="s">
        <v>330</v>
      </c>
      <c r="O84" s="111" t="s">
        <v>82</v>
      </c>
      <c r="P84" s="109" t="s">
        <v>83</v>
      </c>
      <c r="Q84" s="109" t="s">
        <v>80</v>
      </c>
      <c r="R84" s="108">
        <v>1</v>
      </c>
      <c r="S84" s="111" t="s">
        <v>103</v>
      </c>
      <c r="T84" s="108">
        <v>1010203</v>
      </c>
      <c r="U84" s="108">
        <v>140</v>
      </c>
      <c r="V84" s="108">
        <v>1050</v>
      </c>
      <c r="W84" s="108">
        <v>2</v>
      </c>
      <c r="X84" s="113">
        <v>2017</v>
      </c>
      <c r="Y84" s="113">
        <v>35</v>
      </c>
      <c r="Z84" s="113">
        <v>0</v>
      </c>
      <c r="AA84" s="114" t="s">
        <v>358</v>
      </c>
      <c r="AB84" s="108">
        <v>291</v>
      </c>
      <c r="AC84" s="109" t="s">
        <v>278</v>
      </c>
      <c r="AD84" s="152" t="s">
        <v>353</v>
      </c>
      <c r="AE84" s="152" t="s">
        <v>278</v>
      </c>
      <c r="AF84" s="153">
        <f t="shared" si="9"/>
        <v>-5</v>
      </c>
      <c r="AG84" s="154">
        <f t="shared" si="10"/>
        <v>24.76</v>
      </c>
      <c r="AH84" s="155">
        <f t="shared" si="11"/>
        <v>-123.80000000000001</v>
      </c>
      <c r="AI84" s="156"/>
    </row>
    <row r="85" spans="1:35" ht="15">
      <c r="A85" s="108">
        <v>2017</v>
      </c>
      <c r="B85" s="108">
        <v>151</v>
      </c>
      <c r="C85" s="109" t="s">
        <v>362</v>
      </c>
      <c r="D85" s="150" t="s">
        <v>389</v>
      </c>
      <c r="E85" s="109" t="s">
        <v>147</v>
      </c>
      <c r="F85" s="111" t="s">
        <v>390</v>
      </c>
      <c r="G85" s="112">
        <v>1182.62</v>
      </c>
      <c r="H85" s="112">
        <v>31.77</v>
      </c>
      <c r="I85" s="143" t="s">
        <v>79</v>
      </c>
      <c r="J85" s="112">
        <f t="shared" si="8"/>
        <v>1150.85</v>
      </c>
      <c r="K85" s="151" t="s">
        <v>130</v>
      </c>
      <c r="L85" s="108">
        <v>2017</v>
      </c>
      <c r="M85" s="108">
        <v>957</v>
      </c>
      <c r="N85" s="109" t="s">
        <v>330</v>
      </c>
      <c r="O85" s="111" t="s">
        <v>132</v>
      </c>
      <c r="P85" s="109" t="s">
        <v>133</v>
      </c>
      <c r="Q85" s="109" t="s">
        <v>80</v>
      </c>
      <c r="R85" s="108">
        <v>1</v>
      </c>
      <c r="S85" s="111" t="s">
        <v>103</v>
      </c>
      <c r="T85" s="108">
        <v>1040503</v>
      </c>
      <c r="U85" s="108">
        <v>1900</v>
      </c>
      <c r="V85" s="108">
        <v>1190</v>
      </c>
      <c r="W85" s="108">
        <v>99</v>
      </c>
      <c r="X85" s="113">
        <v>2017</v>
      </c>
      <c r="Y85" s="113">
        <v>33</v>
      </c>
      <c r="Z85" s="113">
        <v>0</v>
      </c>
      <c r="AA85" s="114" t="s">
        <v>358</v>
      </c>
      <c r="AB85" s="108">
        <v>294</v>
      </c>
      <c r="AC85" s="109" t="s">
        <v>278</v>
      </c>
      <c r="AD85" s="152" t="s">
        <v>391</v>
      </c>
      <c r="AE85" s="152" t="s">
        <v>278</v>
      </c>
      <c r="AF85" s="153">
        <f t="shared" si="9"/>
        <v>-3</v>
      </c>
      <c r="AG85" s="154">
        <f t="shared" si="10"/>
        <v>1150.85</v>
      </c>
      <c r="AH85" s="155">
        <f t="shared" si="11"/>
        <v>-3452.5499999999997</v>
      </c>
      <c r="AI85" s="156"/>
    </row>
    <row r="86" spans="1:35" ht="15">
      <c r="A86" s="108">
        <v>2017</v>
      </c>
      <c r="B86" s="108">
        <v>152</v>
      </c>
      <c r="C86" s="109" t="s">
        <v>362</v>
      </c>
      <c r="D86" s="150" t="s">
        <v>392</v>
      </c>
      <c r="E86" s="109" t="s">
        <v>301</v>
      </c>
      <c r="F86" s="111" t="s">
        <v>393</v>
      </c>
      <c r="G86" s="112">
        <v>44.23</v>
      </c>
      <c r="H86" s="112">
        <v>7.98</v>
      </c>
      <c r="I86" s="143" t="s">
        <v>79</v>
      </c>
      <c r="J86" s="112">
        <f t="shared" si="8"/>
        <v>36.25</v>
      </c>
      <c r="K86" s="151" t="s">
        <v>158</v>
      </c>
      <c r="L86" s="108">
        <v>2017</v>
      </c>
      <c r="M86" s="108">
        <v>948</v>
      </c>
      <c r="N86" s="109" t="s">
        <v>330</v>
      </c>
      <c r="O86" s="111" t="s">
        <v>208</v>
      </c>
      <c r="P86" s="109" t="s">
        <v>209</v>
      </c>
      <c r="Q86" s="109" t="s">
        <v>209</v>
      </c>
      <c r="R86" s="108">
        <v>1</v>
      </c>
      <c r="S86" s="111" t="s">
        <v>103</v>
      </c>
      <c r="T86" s="108">
        <v>1010203</v>
      </c>
      <c r="U86" s="108">
        <v>140</v>
      </c>
      <c r="V86" s="108">
        <v>1050</v>
      </c>
      <c r="W86" s="108">
        <v>2</v>
      </c>
      <c r="X86" s="113">
        <v>2017</v>
      </c>
      <c r="Y86" s="113">
        <v>62</v>
      </c>
      <c r="Z86" s="113">
        <v>0</v>
      </c>
      <c r="AA86" s="114" t="s">
        <v>358</v>
      </c>
      <c r="AB86" s="108">
        <v>290</v>
      </c>
      <c r="AC86" s="109" t="s">
        <v>278</v>
      </c>
      <c r="AD86" s="152" t="s">
        <v>369</v>
      </c>
      <c r="AE86" s="152" t="s">
        <v>278</v>
      </c>
      <c r="AF86" s="153">
        <f t="shared" si="9"/>
        <v>-18</v>
      </c>
      <c r="AG86" s="154">
        <f t="shared" si="10"/>
        <v>36.25</v>
      </c>
      <c r="AH86" s="155">
        <f t="shared" si="11"/>
        <v>-652.5</v>
      </c>
      <c r="AI86" s="156"/>
    </row>
    <row r="87" spans="1:35" ht="15">
      <c r="A87" s="108">
        <v>2017</v>
      </c>
      <c r="B87" s="108">
        <v>153</v>
      </c>
      <c r="C87" s="109" t="s">
        <v>362</v>
      </c>
      <c r="D87" s="150" t="s">
        <v>394</v>
      </c>
      <c r="E87" s="109" t="s">
        <v>395</v>
      </c>
      <c r="F87" s="111" t="s">
        <v>396</v>
      </c>
      <c r="G87" s="112">
        <v>125</v>
      </c>
      <c r="H87" s="112">
        <v>22.54</v>
      </c>
      <c r="I87" s="143" t="s">
        <v>79</v>
      </c>
      <c r="J87" s="112">
        <f t="shared" si="8"/>
        <v>102.46000000000001</v>
      </c>
      <c r="K87" s="151" t="s">
        <v>397</v>
      </c>
      <c r="L87" s="108">
        <v>2017</v>
      </c>
      <c r="M87" s="108">
        <v>827</v>
      </c>
      <c r="N87" s="109" t="s">
        <v>308</v>
      </c>
      <c r="O87" s="111" t="s">
        <v>259</v>
      </c>
      <c r="P87" s="109" t="s">
        <v>260</v>
      </c>
      <c r="Q87" s="109" t="s">
        <v>260</v>
      </c>
      <c r="R87" s="108">
        <v>2</v>
      </c>
      <c r="S87" s="111" t="s">
        <v>84</v>
      </c>
      <c r="T87" s="108">
        <v>2010205</v>
      </c>
      <c r="U87" s="108">
        <v>5870</v>
      </c>
      <c r="V87" s="108">
        <v>3015</v>
      </c>
      <c r="W87" s="108">
        <v>99</v>
      </c>
      <c r="X87" s="113">
        <v>2017</v>
      </c>
      <c r="Y87" s="113">
        <v>68</v>
      </c>
      <c r="Z87" s="113">
        <v>0</v>
      </c>
      <c r="AA87" s="114" t="s">
        <v>358</v>
      </c>
      <c r="AB87" s="108">
        <v>301</v>
      </c>
      <c r="AC87" s="109" t="s">
        <v>398</v>
      </c>
      <c r="AD87" s="152" t="s">
        <v>262</v>
      </c>
      <c r="AE87" s="152" t="s">
        <v>398</v>
      </c>
      <c r="AF87" s="153">
        <f t="shared" si="9"/>
        <v>-18</v>
      </c>
      <c r="AG87" s="154">
        <f t="shared" si="10"/>
        <v>102.46000000000001</v>
      </c>
      <c r="AH87" s="155">
        <f t="shared" si="11"/>
        <v>-1844.2800000000002</v>
      </c>
      <c r="AI87" s="156"/>
    </row>
    <row r="88" spans="1:35" ht="15">
      <c r="A88" s="108">
        <v>2017</v>
      </c>
      <c r="B88" s="108">
        <v>154</v>
      </c>
      <c r="C88" s="109" t="s">
        <v>362</v>
      </c>
      <c r="D88" s="150" t="s">
        <v>399</v>
      </c>
      <c r="E88" s="109" t="s">
        <v>147</v>
      </c>
      <c r="F88" s="111" t="s">
        <v>400</v>
      </c>
      <c r="G88" s="112">
        <v>55.01</v>
      </c>
      <c r="H88" s="112">
        <v>9.92</v>
      </c>
      <c r="I88" s="143" t="s">
        <v>79</v>
      </c>
      <c r="J88" s="112">
        <f t="shared" si="8"/>
        <v>45.089999999999996</v>
      </c>
      <c r="K88" s="151" t="s">
        <v>182</v>
      </c>
      <c r="L88" s="108">
        <v>2017</v>
      </c>
      <c r="M88" s="108">
        <v>846</v>
      </c>
      <c r="N88" s="109" t="s">
        <v>401</v>
      </c>
      <c r="O88" s="111" t="s">
        <v>183</v>
      </c>
      <c r="P88" s="109" t="s">
        <v>184</v>
      </c>
      <c r="Q88" s="109" t="s">
        <v>80</v>
      </c>
      <c r="R88" s="108">
        <v>2</v>
      </c>
      <c r="S88" s="111" t="s">
        <v>84</v>
      </c>
      <c r="T88" s="108">
        <v>1040502</v>
      </c>
      <c r="U88" s="108">
        <v>1890</v>
      </c>
      <c r="V88" s="108">
        <v>1180</v>
      </c>
      <c r="W88" s="108">
        <v>99</v>
      </c>
      <c r="X88" s="113">
        <v>2017</v>
      </c>
      <c r="Y88" s="113">
        <v>41</v>
      </c>
      <c r="Z88" s="113">
        <v>0</v>
      </c>
      <c r="AA88" s="114" t="s">
        <v>358</v>
      </c>
      <c r="AB88" s="108">
        <v>302</v>
      </c>
      <c r="AC88" s="109" t="s">
        <v>398</v>
      </c>
      <c r="AD88" s="152" t="s">
        <v>402</v>
      </c>
      <c r="AE88" s="152" t="s">
        <v>398</v>
      </c>
      <c r="AF88" s="153">
        <f t="shared" si="9"/>
        <v>-2</v>
      </c>
      <c r="AG88" s="154">
        <f t="shared" si="10"/>
        <v>45.089999999999996</v>
      </c>
      <c r="AH88" s="155">
        <f t="shared" si="11"/>
        <v>-90.17999999999999</v>
      </c>
      <c r="AI88" s="156"/>
    </row>
    <row r="89" spans="1:35" ht="15">
      <c r="A89" s="108">
        <v>2017</v>
      </c>
      <c r="B89" s="108">
        <v>155</v>
      </c>
      <c r="C89" s="109" t="s">
        <v>358</v>
      </c>
      <c r="D89" s="150" t="s">
        <v>403</v>
      </c>
      <c r="E89" s="109" t="s">
        <v>271</v>
      </c>
      <c r="F89" s="111" t="s">
        <v>404</v>
      </c>
      <c r="G89" s="112">
        <v>540.46</v>
      </c>
      <c r="H89" s="112">
        <v>97.46</v>
      </c>
      <c r="I89" s="143" t="s">
        <v>79</v>
      </c>
      <c r="J89" s="112">
        <f t="shared" si="8"/>
        <v>443.00000000000006</v>
      </c>
      <c r="K89" s="151" t="s">
        <v>405</v>
      </c>
      <c r="L89" s="108">
        <v>2017</v>
      </c>
      <c r="M89" s="108">
        <v>1033</v>
      </c>
      <c r="N89" s="109" t="s">
        <v>358</v>
      </c>
      <c r="O89" s="111" t="s">
        <v>351</v>
      </c>
      <c r="P89" s="109" t="s">
        <v>352</v>
      </c>
      <c r="Q89" s="109" t="s">
        <v>80</v>
      </c>
      <c r="R89" s="108">
        <v>1</v>
      </c>
      <c r="S89" s="111" t="s">
        <v>103</v>
      </c>
      <c r="T89" s="108">
        <v>1010203</v>
      </c>
      <c r="U89" s="108">
        <v>140</v>
      </c>
      <c r="V89" s="108">
        <v>1050</v>
      </c>
      <c r="W89" s="108">
        <v>9</v>
      </c>
      <c r="X89" s="113">
        <v>2017</v>
      </c>
      <c r="Y89" s="113">
        <v>86</v>
      </c>
      <c r="Z89" s="113">
        <v>0</v>
      </c>
      <c r="AA89" s="114" t="s">
        <v>358</v>
      </c>
      <c r="AB89" s="108">
        <v>296</v>
      </c>
      <c r="AC89" s="109" t="s">
        <v>278</v>
      </c>
      <c r="AD89" s="152" t="s">
        <v>262</v>
      </c>
      <c r="AE89" s="152" t="s">
        <v>278</v>
      </c>
      <c r="AF89" s="153">
        <f t="shared" si="9"/>
        <v>-31</v>
      </c>
      <c r="AG89" s="154">
        <f t="shared" si="10"/>
        <v>443.00000000000006</v>
      </c>
      <c r="AH89" s="155">
        <f t="shared" si="11"/>
        <v>-13733.000000000002</v>
      </c>
      <c r="AI89" s="156"/>
    </row>
    <row r="90" spans="1:35" ht="15">
      <c r="A90" s="108">
        <v>2017</v>
      </c>
      <c r="B90" s="108">
        <v>156</v>
      </c>
      <c r="C90" s="109" t="s">
        <v>305</v>
      </c>
      <c r="D90" s="150" t="s">
        <v>406</v>
      </c>
      <c r="E90" s="109" t="s">
        <v>407</v>
      </c>
      <c r="F90" s="111"/>
      <c r="G90" s="112">
        <v>186.66</v>
      </c>
      <c r="H90" s="112">
        <v>33.66</v>
      </c>
      <c r="I90" s="143" t="s">
        <v>79</v>
      </c>
      <c r="J90" s="112">
        <f t="shared" si="8"/>
        <v>153</v>
      </c>
      <c r="K90" s="151" t="s">
        <v>408</v>
      </c>
      <c r="L90" s="108">
        <v>2017</v>
      </c>
      <c r="M90" s="108">
        <v>1076</v>
      </c>
      <c r="N90" s="109" t="s">
        <v>305</v>
      </c>
      <c r="O90" s="111" t="s">
        <v>409</v>
      </c>
      <c r="P90" s="109" t="s">
        <v>410</v>
      </c>
      <c r="Q90" s="109" t="s">
        <v>80</v>
      </c>
      <c r="R90" s="108">
        <v>2</v>
      </c>
      <c r="S90" s="111" t="s">
        <v>84</v>
      </c>
      <c r="T90" s="108">
        <v>1010502</v>
      </c>
      <c r="U90" s="108">
        <v>460</v>
      </c>
      <c r="V90" s="108">
        <v>1075</v>
      </c>
      <c r="W90" s="108">
        <v>99</v>
      </c>
      <c r="X90" s="113">
        <v>2017</v>
      </c>
      <c r="Y90" s="113">
        <v>65</v>
      </c>
      <c r="Z90" s="113">
        <v>0</v>
      </c>
      <c r="AA90" s="114" t="s">
        <v>293</v>
      </c>
      <c r="AB90" s="108">
        <v>351</v>
      </c>
      <c r="AC90" s="109" t="s">
        <v>293</v>
      </c>
      <c r="AD90" s="152" t="s">
        <v>411</v>
      </c>
      <c r="AE90" s="152" t="s">
        <v>293</v>
      </c>
      <c r="AF90" s="153">
        <f t="shared" si="9"/>
        <v>-12</v>
      </c>
      <c r="AG90" s="154">
        <f t="shared" si="10"/>
        <v>153</v>
      </c>
      <c r="AH90" s="155">
        <f t="shared" si="11"/>
        <v>-1836</v>
      </c>
      <c r="AI90" s="156"/>
    </row>
    <row r="91" spans="1:35" ht="15">
      <c r="A91" s="108">
        <v>2017</v>
      </c>
      <c r="B91" s="108">
        <v>157</v>
      </c>
      <c r="C91" s="109" t="s">
        <v>305</v>
      </c>
      <c r="D91" s="150" t="s">
        <v>412</v>
      </c>
      <c r="E91" s="109" t="s">
        <v>278</v>
      </c>
      <c r="F91" s="111" t="s">
        <v>413</v>
      </c>
      <c r="G91" s="112">
        <v>225.39</v>
      </c>
      <c r="H91" s="112">
        <v>20.49</v>
      </c>
      <c r="I91" s="143" t="s">
        <v>79</v>
      </c>
      <c r="J91" s="112">
        <f t="shared" si="8"/>
        <v>204.89999999999998</v>
      </c>
      <c r="K91" s="151" t="s">
        <v>414</v>
      </c>
      <c r="L91" s="108">
        <v>2017</v>
      </c>
      <c r="M91" s="108">
        <v>1071</v>
      </c>
      <c r="N91" s="109" t="s">
        <v>278</v>
      </c>
      <c r="O91" s="111" t="s">
        <v>415</v>
      </c>
      <c r="P91" s="109" t="s">
        <v>416</v>
      </c>
      <c r="Q91" s="109" t="s">
        <v>416</v>
      </c>
      <c r="R91" s="108">
        <v>2</v>
      </c>
      <c r="S91" s="111" t="s">
        <v>84</v>
      </c>
      <c r="T91" s="108">
        <v>1090602</v>
      </c>
      <c r="U91" s="108">
        <v>3650</v>
      </c>
      <c r="V91" s="108">
        <v>1806</v>
      </c>
      <c r="W91" s="108">
        <v>99</v>
      </c>
      <c r="X91" s="113">
        <v>2017</v>
      </c>
      <c r="Y91" s="113">
        <v>87</v>
      </c>
      <c r="Z91" s="113">
        <v>0</v>
      </c>
      <c r="AA91" s="114" t="s">
        <v>293</v>
      </c>
      <c r="AB91" s="108">
        <v>346</v>
      </c>
      <c r="AC91" s="109" t="s">
        <v>293</v>
      </c>
      <c r="AD91" s="152" t="s">
        <v>262</v>
      </c>
      <c r="AE91" s="152" t="s">
        <v>293</v>
      </c>
      <c r="AF91" s="153">
        <f t="shared" si="9"/>
        <v>-11</v>
      </c>
      <c r="AG91" s="154">
        <f t="shared" si="10"/>
        <v>204.89999999999998</v>
      </c>
      <c r="AH91" s="155">
        <f t="shared" si="11"/>
        <v>-2253.8999999999996</v>
      </c>
      <c r="AI91" s="156"/>
    </row>
    <row r="92" spans="1:35" ht="15">
      <c r="A92" s="108">
        <v>2017</v>
      </c>
      <c r="B92" s="108">
        <v>158</v>
      </c>
      <c r="C92" s="109" t="s">
        <v>398</v>
      </c>
      <c r="D92" s="150" t="s">
        <v>417</v>
      </c>
      <c r="E92" s="109" t="s">
        <v>418</v>
      </c>
      <c r="F92" s="111" t="s">
        <v>419</v>
      </c>
      <c r="G92" s="112">
        <v>1079.09</v>
      </c>
      <c r="H92" s="112">
        <v>194.59</v>
      </c>
      <c r="I92" s="143" t="s">
        <v>79</v>
      </c>
      <c r="J92" s="112">
        <f t="shared" si="8"/>
        <v>884.4999999999999</v>
      </c>
      <c r="K92" s="151" t="s">
        <v>420</v>
      </c>
      <c r="L92" s="108">
        <v>2017</v>
      </c>
      <c r="M92" s="108">
        <v>1156</v>
      </c>
      <c r="N92" s="109" t="s">
        <v>421</v>
      </c>
      <c r="O92" s="111" t="s">
        <v>351</v>
      </c>
      <c r="P92" s="109" t="s">
        <v>352</v>
      </c>
      <c r="Q92" s="109" t="s">
        <v>80</v>
      </c>
      <c r="R92" s="108">
        <v>1</v>
      </c>
      <c r="S92" s="111" t="s">
        <v>103</v>
      </c>
      <c r="T92" s="108">
        <v>1010203</v>
      </c>
      <c r="U92" s="108">
        <v>140</v>
      </c>
      <c r="V92" s="108">
        <v>1050</v>
      </c>
      <c r="W92" s="108">
        <v>9</v>
      </c>
      <c r="X92" s="113">
        <v>2017</v>
      </c>
      <c r="Y92" s="113">
        <v>76</v>
      </c>
      <c r="Z92" s="113">
        <v>0</v>
      </c>
      <c r="AA92" s="114" t="s">
        <v>293</v>
      </c>
      <c r="AB92" s="108">
        <v>345</v>
      </c>
      <c r="AC92" s="109" t="s">
        <v>293</v>
      </c>
      <c r="AD92" s="152" t="s">
        <v>422</v>
      </c>
      <c r="AE92" s="152" t="s">
        <v>293</v>
      </c>
      <c r="AF92" s="153">
        <f t="shared" si="9"/>
        <v>-35</v>
      </c>
      <c r="AG92" s="154">
        <f t="shared" si="10"/>
        <v>884.4999999999999</v>
      </c>
      <c r="AH92" s="155">
        <f t="shared" si="11"/>
        <v>-30957.499999999996</v>
      </c>
      <c r="AI92" s="156"/>
    </row>
    <row r="93" spans="1:35" ht="15">
      <c r="A93" s="108">
        <v>2017</v>
      </c>
      <c r="B93" s="108">
        <v>159</v>
      </c>
      <c r="C93" s="109" t="s">
        <v>398</v>
      </c>
      <c r="D93" s="150" t="s">
        <v>423</v>
      </c>
      <c r="E93" s="109" t="s">
        <v>354</v>
      </c>
      <c r="F93" s="111" t="s">
        <v>424</v>
      </c>
      <c r="G93" s="112">
        <v>750.81</v>
      </c>
      <c r="H93" s="112">
        <v>68.26</v>
      </c>
      <c r="I93" s="143" t="s">
        <v>79</v>
      </c>
      <c r="J93" s="112">
        <f t="shared" si="8"/>
        <v>682.55</v>
      </c>
      <c r="K93" s="151" t="s">
        <v>414</v>
      </c>
      <c r="L93" s="108">
        <v>2017</v>
      </c>
      <c r="M93" s="108">
        <v>1109</v>
      </c>
      <c r="N93" s="109" t="s">
        <v>425</v>
      </c>
      <c r="O93" s="111" t="s">
        <v>426</v>
      </c>
      <c r="P93" s="109" t="s">
        <v>427</v>
      </c>
      <c r="Q93" s="109" t="s">
        <v>427</v>
      </c>
      <c r="R93" s="108">
        <v>2</v>
      </c>
      <c r="S93" s="111" t="s">
        <v>84</v>
      </c>
      <c r="T93" s="108">
        <v>1090602</v>
      </c>
      <c r="U93" s="108">
        <v>3650</v>
      </c>
      <c r="V93" s="108">
        <v>1806</v>
      </c>
      <c r="W93" s="108">
        <v>99</v>
      </c>
      <c r="X93" s="113">
        <v>2017</v>
      </c>
      <c r="Y93" s="113">
        <v>87</v>
      </c>
      <c r="Z93" s="113">
        <v>0</v>
      </c>
      <c r="AA93" s="114" t="s">
        <v>293</v>
      </c>
      <c r="AB93" s="108">
        <v>347</v>
      </c>
      <c r="AC93" s="109" t="s">
        <v>293</v>
      </c>
      <c r="AD93" s="152" t="s">
        <v>428</v>
      </c>
      <c r="AE93" s="152" t="s">
        <v>293</v>
      </c>
      <c r="AF93" s="153">
        <f t="shared" si="9"/>
        <v>-16</v>
      </c>
      <c r="AG93" s="154">
        <f t="shared" si="10"/>
        <v>682.55</v>
      </c>
      <c r="AH93" s="155">
        <f t="shared" si="11"/>
        <v>-10920.8</v>
      </c>
      <c r="AI93" s="156"/>
    </row>
    <row r="94" spans="1:35" ht="15">
      <c r="A94" s="108">
        <v>2017</v>
      </c>
      <c r="B94" s="108">
        <v>160</v>
      </c>
      <c r="C94" s="109" t="s">
        <v>398</v>
      </c>
      <c r="D94" s="150" t="s">
        <v>429</v>
      </c>
      <c r="E94" s="109" t="s">
        <v>407</v>
      </c>
      <c r="F94" s="111" t="s">
        <v>430</v>
      </c>
      <c r="G94" s="112">
        <v>153.76</v>
      </c>
      <c r="H94" s="112">
        <v>27.73</v>
      </c>
      <c r="I94" s="143" t="s">
        <v>79</v>
      </c>
      <c r="J94" s="112">
        <f t="shared" si="8"/>
        <v>126.02999999999999</v>
      </c>
      <c r="K94" s="151" t="s">
        <v>113</v>
      </c>
      <c r="L94" s="108">
        <v>2017</v>
      </c>
      <c r="M94" s="108">
        <v>1103</v>
      </c>
      <c r="N94" s="109" t="s">
        <v>425</v>
      </c>
      <c r="O94" s="111" t="s">
        <v>115</v>
      </c>
      <c r="P94" s="109" t="s">
        <v>116</v>
      </c>
      <c r="Q94" s="109" t="s">
        <v>80</v>
      </c>
      <c r="R94" s="108">
        <v>1</v>
      </c>
      <c r="S94" s="111" t="s">
        <v>103</v>
      </c>
      <c r="T94" s="108">
        <v>1080203</v>
      </c>
      <c r="U94" s="108">
        <v>2890</v>
      </c>
      <c r="V94" s="108">
        <v>1938</v>
      </c>
      <c r="W94" s="108">
        <v>99</v>
      </c>
      <c r="X94" s="113">
        <v>2017</v>
      </c>
      <c r="Y94" s="113">
        <v>37</v>
      </c>
      <c r="Z94" s="113">
        <v>0</v>
      </c>
      <c r="AA94" s="114" t="s">
        <v>293</v>
      </c>
      <c r="AB94" s="108">
        <v>340</v>
      </c>
      <c r="AC94" s="109" t="s">
        <v>293</v>
      </c>
      <c r="AD94" s="152" t="s">
        <v>431</v>
      </c>
      <c r="AE94" s="152" t="s">
        <v>293</v>
      </c>
      <c r="AF94" s="153">
        <f t="shared" si="9"/>
        <v>-31</v>
      </c>
      <c r="AG94" s="154">
        <f t="shared" si="10"/>
        <v>126.02999999999999</v>
      </c>
      <c r="AH94" s="155">
        <f t="shared" si="11"/>
        <v>-3906.9299999999994</v>
      </c>
      <c r="AI94" s="156"/>
    </row>
    <row r="95" spans="1:35" ht="15">
      <c r="A95" s="108">
        <v>2017</v>
      </c>
      <c r="B95" s="108">
        <v>161</v>
      </c>
      <c r="C95" s="109" t="s">
        <v>398</v>
      </c>
      <c r="D95" s="150" t="s">
        <v>432</v>
      </c>
      <c r="E95" s="109" t="s">
        <v>407</v>
      </c>
      <c r="F95" s="111" t="s">
        <v>433</v>
      </c>
      <c r="G95" s="112">
        <v>584.31</v>
      </c>
      <c r="H95" s="112">
        <v>105.37</v>
      </c>
      <c r="I95" s="143" t="s">
        <v>79</v>
      </c>
      <c r="J95" s="112">
        <f t="shared" si="8"/>
        <v>478.93999999999994</v>
      </c>
      <c r="K95" s="151" t="s">
        <v>113</v>
      </c>
      <c r="L95" s="108">
        <v>2017</v>
      </c>
      <c r="M95" s="108">
        <v>1102</v>
      </c>
      <c r="N95" s="109" t="s">
        <v>425</v>
      </c>
      <c r="O95" s="111" t="s">
        <v>115</v>
      </c>
      <c r="P95" s="109" t="s">
        <v>116</v>
      </c>
      <c r="Q95" s="109" t="s">
        <v>80</v>
      </c>
      <c r="R95" s="108">
        <v>1</v>
      </c>
      <c r="S95" s="111" t="s">
        <v>103</v>
      </c>
      <c r="T95" s="108">
        <v>1080203</v>
      </c>
      <c r="U95" s="108">
        <v>2890</v>
      </c>
      <c r="V95" s="108">
        <v>1938</v>
      </c>
      <c r="W95" s="108">
        <v>99</v>
      </c>
      <c r="X95" s="113">
        <v>2017</v>
      </c>
      <c r="Y95" s="113">
        <v>37</v>
      </c>
      <c r="Z95" s="113">
        <v>0</v>
      </c>
      <c r="AA95" s="114" t="s">
        <v>293</v>
      </c>
      <c r="AB95" s="108">
        <v>340</v>
      </c>
      <c r="AC95" s="109" t="s">
        <v>293</v>
      </c>
      <c r="AD95" s="152" t="s">
        <v>431</v>
      </c>
      <c r="AE95" s="152" t="s">
        <v>293</v>
      </c>
      <c r="AF95" s="153">
        <f t="shared" si="9"/>
        <v>-31</v>
      </c>
      <c r="AG95" s="154">
        <f t="shared" si="10"/>
        <v>478.93999999999994</v>
      </c>
      <c r="AH95" s="155">
        <f t="shared" si="11"/>
        <v>-14847.139999999998</v>
      </c>
      <c r="AI95" s="156"/>
    </row>
    <row r="96" spans="1:35" ht="15">
      <c r="A96" s="108">
        <v>2017</v>
      </c>
      <c r="B96" s="108">
        <v>162</v>
      </c>
      <c r="C96" s="109" t="s">
        <v>398</v>
      </c>
      <c r="D96" s="150" t="s">
        <v>434</v>
      </c>
      <c r="E96" s="109" t="s">
        <v>407</v>
      </c>
      <c r="F96" s="111" t="s">
        <v>435</v>
      </c>
      <c r="G96" s="112">
        <v>600</v>
      </c>
      <c r="H96" s="112">
        <v>108.2</v>
      </c>
      <c r="I96" s="143" t="s">
        <v>79</v>
      </c>
      <c r="J96" s="112">
        <f t="shared" si="8"/>
        <v>491.8</v>
      </c>
      <c r="K96" s="151" t="s">
        <v>436</v>
      </c>
      <c r="L96" s="108">
        <v>2017</v>
      </c>
      <c r="M96" s="108">
        <v>1083</v>
      </c>
      <c r="N96" s="109" t="s">
        <v>305</v>
      </c>
      <c r="O96" s="111" t="s">
        <v>437</v>
      </c>
      <c r="P96" s="109" t="s">
        <v>438</v>
      </c>
      <c r="Q96" s="109" t="s">
        <v>439</v>
      </c>
      <c r="R96" s="108">
        <v>2</v>
      </c>
      <c r="S96" s="111" t="s">
        <v>84</v>
      </c>
      <c r="T96" s="108">
        <v>1090602</v>
      </c>
      <c r="U96" s="108">
        <v>3650</v>
      </c>
      <c r="V96" s="108">
        <v>1806</v>
      </c>
      <c r="W96" s="108">
        <v>99</v>
      </c>
      <c r="X96" s="113">
        <v>2017</v>
      </c>
      <c r="Y96" s="113">
        <v>89</v>
      </c>
      <c r="Z96" s="113">
        <v>0</v>
      </c>
      <c r="AA96" s="114" t="s">
        <v>293</v>
      </c>
      <c r="AB96" s="108">
        <v>348</v>
      </c>
      <c r="AC96" s="109" t="s">
        <v>293</v>
      </c>
      <c r="AD96" s="152" t="s">
        <v>411</v>
      </c>
      <c r="AE96" s="152" t="s">
        <v>293</v>
      </c>
      <c r="AF96" s="153">
        <f t="shared" si="9"/>
        <v>-12</v>
      </c>
      <c r="AG96" s="154">
        <f t="shared" si="10"/>
        <v>491.8</v>
      </c>
      <c r="AH96" s="155">
        <f t="shared" si="11"/>
        <v>-5901.6</v>
      </c>
      <c r="AI96" s="156"/>
    </row>
    <row r="97" spans="1:35" ht="15">
      <c r="A97" s="108">
        <v>2017</v>
      </c>
      <c r="B97" s="108">
        <v>163</v>
      </c>
      <c r="C97" s="109" t="s">
        <v>440</v>
      </c>
      <c r="D97" s="150" t="s">
        <v>441</v>
      </c>
      <c r="E97" s="109" t="s">
        <v>407</v>
      </c>
      <c r="F97" s="111" t="s">
        <v>442</v>
      </c>
      <c r="G97" s="112">
        <v>591.21</v>
      </c>
      <c r="H97" s="112">
        <v>106.61</v>
      </c>
      <c r="I97" s="143" t="s">
        <v>79</v>
      </c>
      <c r="J97" s="112">
        <f t="shared" si="8"/>
        <v>484.6</v>
      </c>
      <c r="K97" s="151" t="s">
        <v>443</v>
      </c>
      <c r="L97" s="108">
        <v>2017</v>
      </c>
      <c r="M97" s="108">
        <v>1125</v>
      </c>
      <c r="N97" s="109" t="s">
        <v>444</v>
      </c>
      <c r="O97" s="111" t="s">
        <v>445</v>
      </c>
      <c r="P97" s="109" t="s">
        <v>446</v>
      </c>
      <c r="Q97" s="109" t="s">
        <v>446</v>
      </c>
      <c r="R97" s="108">
        <v>1</v>
      </c>
      <c r="S97" s="111" t="s">
        <v>103</v>
      </c>
      <c r="T97" s="108">
        <v>1010202</v>
      </c>
      <c r="U97" s="108">
        <v>130</v>
      </c>
      <c r="V97" s="108">
        <v>1051</v>
      </c>
      <c r="W97" s="108">
        <v>99</v>
      </c>
      <c r="X97" s="113">
        <v>2017</v>
      </c>
      <c r="Y97" s="113">
        <v>90</v>
      </c>
      <c r="Z97" s="113">
        <v>0</v>
      </c>
      <c r="AA97" s="114" t="s">
        <v>293</v>
      </c>
      <c r="AB97" s="108">
        <v>344</v>
      </c>
      <c r="AC97" s="109" t="s">
        <v>293</v>
      </c>
      <c r="AD97" s="152" t="s">
        <v>447</v>
      </c>
      <c r="AE97" s="152" t="s">
        <v>293</v>
      </c>
      <c r="AF97" s="153">
        <f t="shared" si="9"/>
        <v>-42</v>
      </c>
      <c r="AG97" s="154">
        <f t="shared" si="10"/>
        <v>484.6</v>
      </c>
      <c r="AH97" s="155">
        <f t="shared" si="11"/>
        <v>-20353.2</v>
      </c>
      <c r="AI97" s="156"/>
    </row>
    <row r="98" spans="1:35" ht="15">
      <c r="A98" s="108">
        <v>2017</v>
      </c>
      <c r="B98" s="108">
        <v>164</v>
      </c>
      <c r="C98" s="109" t="s">
        <v>440</v>
      </c>
      <c r="D98" s="150" t="s">
        <v>448</v>
      </c>
      <c r="E98" s="109" t="s">
        <v>449</v>
      </c>
      <c r="F98" s="111" t="s">
        <v>450</v>
      </c>
      <c r="G98" s="112">
        <v>2013</v>
      </c>
      <c r="H98" s="112">
        <v>363</v>
      </c>
      <c r="I98" s="143" t="s">
        <v>79</v>
      </c>
      <c r="J98" s="112">
        <f t="shared" si="8"/>
        <v>1650</v>
      </c>
      <c r="K98" s="151" t="s">
        <v>451</v>
      </c>
      <c r="L98" s="108">
        <v>2017</v>
      </c>
      <c r="M98" s="108">
        <v>1161</v>
      </c>
      <c r="N98" s="109" t="s">
        <v>421</v>
      </c>
      <c r="O98" s="111" t="s">
        <v>452</v>
      </c>
      <c r="P98" s="109" t="s">
        <v>453</v>
      </c>
      <c r="Q98" s="109" t="s">
        <v>453</v>
      </c>
      <c r="R98" s="108">
        <v>3</v>
      </c>
      <c r="S98" s="111" t="s">
        <v>94</v>
      </c>
      <c r="T98" s="108">
        <v>1070102</v>
      </c>
      <c r="U98" s="108">
        <v>2550</v>
      </c>
      <c r="V98" s="108">
        <v>2078</v>
      </c>
      <c r="W98" s="108">
        <v>99</v>
      </c>
      <c r="X98" s="113">
        <v>2017</v>
      </c>
      <c r="Y98" s="113">
        <v>91</v>
      </c>
      <c r="Z98" s="113">
        <v>0</v>
      </c>
      <c r="AA98" s="114" t="s">
        <v>293</v>
      </c>
      <c r="AB98" s="108">
        <v>337</v>
      </c>
      <c r="AC98" s="109" t="s">
        <v>293</v>
      </c>
      <c r="AD98" s="152" t="s">
        <v>454</v>
      </c>
      <c r="AE98" s="152" t="s">
        <v>293</v>
      </c>
      <c r="AF98" s="153">
        <f t="shared" si="9"/>
        <v>-21</v>
      </c>
      <c r="AG98" s="154">
        <f t="shared" si="10"/>
        <v>1650</v>
      </c>
      <c r="AH98" s="155">
        <f t="shared" si="11"/>
        <v>-34650</v>
      </c>
      <c r="AI98" s="156"/>
    </row>
    <row r="99" spans="1:35" ht="15">
      <c r="A99" s="108">
        <v>2017</v>
      </c>
      <c r="B99" s="108">
        <v>165</v>
      </c>
      <c r="C99" s="109" t="s">
        <v>440</v>
      </c>
      <c r="D99" s="150" t="s">
        <v>455</v>
      </c>
      <c r="E99" s="109" t="s">
        <v>421</v>
      </c>
      <c r="F99" s="111" t="s">
        <v>456</v>
      </c>
      <c r="G99" s="112">
        <v>179.72</v>
      </c>
      <c r="H99" s="112">
        <v>32.41</v>
      </c>
      <c r="I99" s="143" t="s">
        <v>79</v>
      </c>
      <c r="J99" s="112">
        <f t="shared" si="8"/>
        <v>147.31</v>
      </c>
      <c r="K99" s="151" t="s">
        <v>158</v>
      </c>
      <c r="L99" s="108">
        <v>2017</v>
      </c>
      <c r="M99" s="108">
        <v>1176</v>
      </c>
      <c r="N99" s="109" t="s">
        <v>440</v>
      </c>
      <c r="O99" s="111" t="s">
        <v>208</v>
      </c>
      <c r="P99" s="109" t="s">
        <v>209</v>
      </c>
      <c r="Q99" s="109" t="s">
        <v>209</v>
      </c>
      <c r="R99" s="108">
        <v>1</v>
      </c>
      <c r="S99" s="111" t="s">
        <v>103</v>
      </c>
      <c r="T99" s="108">
        <v>1010203</v>
      </c>
      <c r="U99" s="108">
        <v>140</v>
      </c>
      <c r="V99" s="108">
        <v>1050</v>
      </c>
      <c r="W99" s="108">
        <v>2</v>
      </c>
      <c r="X99" s="113">
        <v>2017</v>
      </c>
      <c r="Y99" s="113">
        <v>62</v>
      </c>
      <c r="Z99" s="113">
        <v>0</v>
      </c>
      <c r="AA99" s="114" t="s">
        <v>293</v>
      </c>
      <c r="AB99" s="108">
        <v>339</v>
      </c>
      <c r="AC99" s="109" t="s">
        <v>293</v>
      </c>
      <c r="AD99" s="152" t="s">
        <v>457</v>
      </c>
      <c r="AE99" s="152" t="s">
        <v>293</v>
      </c>
      <c r="AF99" s="153">
        <f t="shared" si="9"/>
        <v>-24</v>
      </c>
      <c r="AG99" s="154">
        <f t="shared" si="10"/>
        <v>147.31</v>
      </c>
      <c r="AH99" s="155">
        <f t="shared" si="11"/>
        <v>-3535.44</v>
      </c>
      <c r="AI99" s="156"/>
    </row>
    <row r="100" spans="1:35" ht="15">
      <c r="A100" s="108">
        <v>2017</v>
      </c>
      <c r="B100" s="108">
        <v>166</v>
      </c>
      <c r="C100" s="109" t="s">
        <v>440</v>
      </c>
      <c r="D100" s="150" t="s">
        <v>458</v>
      </c>
      <c r="E100" s="109" t="s">
        <v>407</v>
      </c>
      <c r="F100" s="111" t="s">
        <v>459</v>
      </c>
      <c r="G100" s="112">
        <v>216.02</v>
      </c>
      <c r="H100" s="112">
        <v>38.95</v>
      </c>
      <c r="I100" s="143" t="s">
        <v>79</v>
      </c>
      <c r="J100" s="112">
        <f t="shared" si="8"/>
        <v>177.07</v>
      </c>
      <c r="K100" s="151" t="s">
        <v>182</v>
      </c>
      <c r="L100" s="108">
        <v>2017</v>
      </c>
      <c r="M100" s="108">
        <v>1108</v>
      </c>
      <c r="N100" s="109" t="s">
        <v>425</v>
      </c>
      <c r="O100" s="111" t="s">
        <v>183</v>
      </c>
      <c r="P100" s="109" t="s">
        <v>184</v>
      </c>
      <c r="Q100" s="109" t="s">
        <v>80</v>
      </c>
      <c r="R100" s="108">
        <v>2</v>
      </c>
      <c r="S100" s="111" t="s">
        <v>84</v>
      </c>
      <c r="T100" s="108">
        <v>1040502</v>
      </c>
      <c r="U100" s="108">
        <v>1890</v>
      </c>
      <c r="V100" s="108">
        <v>1180</v>
      </c>
      <c r="W100" s="108">
        <v>99</v>
      </c>
      <c r="X100" s="113">
        <v>2017</v>
      </c>
      <c r="Y100" s="113">
        <v>41</v>
      </c>
      <c r="Z100" s="113">
        <v>0</v>
      </c>
      <c r="AA100" s="114" t="s">
        <v>293</v>
      </c>
      <c r="AB100" s="108">
        <v>350</v>
      </c>
      <c r="AC100" s="109" t="s">
        <v>293</v>
      </c>
      <c r="AD100" s="152" t="s">
        <v>460</v>
      </c>
      <c r="AE100" s="152" t="s">
        <v>293</v>
      </c>
      <c r="AF100" s="153">
        <f t="shared" si="9"/>
        <v>-26</v>
      </c>
      <c r="AG100" s="154">
        <f t="shared" si="10"/>
        <v>177.07</v>
      </c>
      <c r="AH100" s="155">
        <f t="shared" si="11"/>
        <v>-4603.82</v>
      </c>
      <c r="AI100" s="156"/>
    </row>
    <row r="101" spans="1:35" ht="15">
      <c r="A101" s="108">
        <v>2017</v>
      </c>
      <c r="B101" s="108">
        <v>166</v>
      </c>
      <c r="C101" s="109" t="s">
        <v>440</v>
      </c>
      <c r="D101" s="150" t="s">
        <v>458</v>
      </c>
      <c r="E101" s="109" t="s">
        <v>407</v>
      </c>
      <c r="F101" s="111" t="s">
        <v>459</v>
      </c>
      <c r="G101" s="112">
        <v>309.27</v>
      </c>
      <c r="H101" s="112">
        <v>55.77</v>
      </c>
      <c r="I101" s="143" t="s">
        <v>79</v>
      </c>
      <c r="J101" s="112">
        <f t="shared" si="8"/>
        <v>253.49999999999997</v>
      </c>
      <c r="K101" s="151" t="s">
        <v>182</v>
      </c>
      <c r="L101" s="108">
        <v>2017</v>
      </c>
      <c r="M101" s="108">
        <v>1108</v>
      </c>
      <c r="N101" s="109" t="s">
        <v>425</v>
      </c>
      <c r="O101" s="111" t="s">
        <v>183</v>
      </c>
      <c r="P101" s="109" t="s">
        <v>184</v>
      </c>
      <c r="Q101" s="109" t="s">
        <v>80</v>
      </c>
      <c r="R101" s="108">
        <v>1</v>
      </c>
      <c r="S101" s="111" t="s">
        <v>103</v>
      </c>
      <c r="T101" s="108">
        <v>1010602</v>
      </c>
      <c r="U101" s="108">
        <v>570</v>
      </c>
      <c r="V101" s="108">
        <v>1093</v>
      </c>
      <c r="W101" s="108">
        <v>1</v>
      </c>
      <c r="X101" s="113">
        <v>2017</v>
      </c>
      <c r="Y101" s="113">
        <v>40</v>
      </c>
      <c r="Z101" s="113">
        <v>0</v>
      </c>
      <c r="AA101" s="114" t="s">
        <v>293</v>
      </c>
      <c r="AB101" s="108">
        <v>349</v>
      </c>
      <c r="AC101" s="109" t="s">
        <v>293</v>
      </c>
      <c r="AD101" s="152" t="s">
        <v>460</v>
      </c>
      <c r="AE101" s="152" t="s">
        <v>293</v>
      </c>
      <c r="AF101" s="153">
        <f t="shared" si="9"/>
        <v>-26</v>
      </c>
      <c r="AG101" s="154">
        <f t="shared" si="10"/>
        <v>253.49999999999997</v>
      </c>
      <c r="AH101" s="155">
        <f t="shared" si="11"/>
        <v>-6590.999999999999</v>
      </c>
      <c r="AI101" s="156"/>
    </row>
    <row r="102" spans="1:35" ht="15">
      <c r="A102" s="108">
        <v>2017</v>
      </c>
      <c r="B102" s="108">
        <v>167</v>
      </c>
      <c r="C102" s="109" t="s">
        <v>461</v>
      </c>
      <c r="D102" s="150" t="s">
        <v>462</v>
      </c>
      <c r="E102" s="109" t="s">
        <v>254</v>
      </c>
      <c r="F102" s="111" t="s">
        <v>463</v>
      </c>
      <c r="G102" s="112">
        <v>2582.83</v>
      </c>
      <c r="H102" s="112">
        <v>425.18</v>
      </c>
      <c r="I102" s="143" t="s">
        <v>79</v>
      </c>
      <c r="J102" s="112">
        <f t="shared" si="8"/>
        <v>2157.65</v>
      </c>
      <c r="K102" s="151" t="s">
        <v>464</v>
      </c>
      <c r="L102" s="108">
        <v>2017</v>
      </c>
      <c r="M102" s="108">
        <v>807</v>
      </c>
      <c r="N102" s="109" t="s">
        <v>117</v>
      </c>
      <c r="O102" s="111" t="s">
        <v>465</v>
      </c>
      <c r="P102" s="109" t="s">
        <v>466</v>
      </c>
      <c r="Q102" s="109" t="s">
        <v>467</v>
      </c>
      <c r="R102" s="108">
        <v>2</v>
      </c>
      <c r="S102" s="111" t="s">
        <v>84</v>
      </c>
      <c r="T102" s="108">
        <v>2010501</v>
      </c>
      <c r="U102" s="108">
        <v>6130</v>
      </c>
      <c r="V102" s="108">
        <v>3001</v>
      </c>
      <c r="W102" s="108">
        <v>99</v>
      </c>
      <c r="X102" s="113">
        <v>2016</v>
      </c>
      <c r="Y102" s="113">
        <v>99</v>
      </c>
      <c r="Z102" s="113">
        <v>0</v>
      </c>
      <c r="AA102" s="114" t="s">
        <v>80</v>
      </c>
      <c r="AB102" s="108">
        <v>303</v>
      </c>
      <c r="AC102" s="109" t="s">
        <v>461</v>
      </c>
      <c r="AD102" s="152" t="s">
        <v>305</v>
      </c>
      <c r="AE102" s="152" t="s">
        <v>461</v>
      </c>
      <c r="AF102" s="153">
        <f t="shared" si="9"/>
        <v>14</v>
      </c>
      <c r="AG102" s="154">
        <f t="shared" si="10"/>
        <v>2157.65</v>
      </c>
      <c r="AH102" s="155">
        <f t="shared" si="11"/>
        <v>30207.100000000002</v>
      </c>
      <c r="AI102" s="156"/>
    </row>
    <row r="103" spans="1:35" ht="15">
      <c r="A103" s="108">
        <v>2017</v>
      </c>
      <c r="B103" s="108">
        <v>169</v>
      </c>
      <c r="C103" s="109" t="s">
        <v>293</v>
      </c>
      <c r="D103" s="150" t="s">
        <v>468</v>
      </c>
      <c r="E103" s="109" t="s">
        <v>398</v>
      </c>
      <c r="F103" s="111" t="s">
        <v>469</v>
      </c>
      <c r="G103" s="112">
        <v>1707.92</v>
      </c>
      <c r="H103" s="112">
        <v>308.14</v>
      </c>
      <c r="I103" s="143" t="s">
        <v>79</v>
      </c>
      <c r="J103" s="112">
        <f t="shared" si="8"/>
        <v>1399.7800000000002</v>
      </c>
      <c r="K103" s="151" t="s">
        <v>164</v>
      </c>
      <c r="L103" s="108">
        <v>2017</v>
      </c>
      <c r="M103" s="108">
        <v>1225</v>
      </c>
      <c r="N103" s="109" t="s">
        <v>369</v>
      </c>
      <c r="O103" s="111" t="s">
        <v>82</v>
      </c>
      <c r="P103" s="109" t="s">
        <v>83</v>
      </c>
      <c r="Q103" s="109" t="s">
        <v>80</v>
      </c>
      <c r="R103" s="108">
        <v>1</v>
      </c>
      <c r="S103" s="111" t="s">
        <v>103</v>
      </c>
      <c r="T103" s="108">
        <v>1080203</v>
      </c>
      <c r="U103" s="108">
        <v>2890</v>
      </c>
      <c r="V103" s="108">
        <v>1938</v>
      </c>
      <c r="W103" s="108">
        <v>99</v>
      </c>
      <c r="X103" s="113">
        <v>2017</v>
      </c>
      <c r="Y103" s="113">
        <v>36</v>
      </c>
      <c r="Z103" s="113">
        <v>0</v>
      </c>
      <c r="AA103" s="114" t="s">
        <v>293</v>
      </c>
      <c r="AB103" s="108">
        <v>342</v>
      </c>
      <c r="AC103" s="109" t="s">
        <v>293</v>
      </c>
      <c r="AD103" s="152" t="s">
        <v>470</v>
      </c>
      <c r="AE103" s="152" t="s">
        <v>293</v>
      </c>
      <c r="AF103" s="153">
        <f t="shared" si="9"/>
        <v>-13</v>
      </c>
      <c r="AG103" s="154">
        <f t="shared" si="10"/>
        <v>1399.7800000000002</v>
      </c>
      <c r="AH103" s="155">
        <f t="shared" si="11"/>
        <v>-18197.140000000003</v>
      </c>
      <c r="AI103" s="156"/>
    </row>
    <row r="104" spans="1:35" ht="15">
      <c r="A104" s="108">
        <v>2017</v>
      </c>
      <c r="B104" s="108">
        <v>170</v>
      </c>
      <c r="C104" s="109" t="s">
        <v>293</v>
      </c>
      <c r="D104" s="150" t="s">
        <v>471</v>
      </c>
      <c r="E104" s="109" t="s">
        <v>398</v>
      </c>
      <c r="F104" s="111" t="s">
        <v>472</v>
      </c>
      <c r="G104" s="112">
        <v>65.25</v>
      </c>
      <c r="H104" s="112">
        <v>11.74</v>
      </c>
      <c r="I104" s="143" t="s">
        <v>79</v>
      </c>
      <c r="J104" s="112">
        <f>IF(I104="SI",G104-H104,G104)</f>
        <v>53.51</v>
      </c>
      <c r="K104" s="151" t="s">
        <v>158</v>
      </c>
      <c r="L104" s="108">
        <v>2017</v>
      </c>
      <c r="M104" s="108">
        <v>1224</v>
      </c>
      <c r="N104" s="109" t="s">
        <v>369</v>
      </c>
      <c r="O104" s="111" t="s">
        <v>82</v>
      </c>
      <c r="P104" s="109" t="s">
        <v>83</v>
      </c>
      <c r="Q104" s="109" t="s">
        <v>80</v>
      </c>
      <c r="R104" s="108">
        <v>1</v>
      </c>
      <c r="S104" s="111" t="s">
        <v>103</v>
      </c>
      <c r="T104" s="108">
        <v>1010203</v>
      </c>
      <c r="U104" s="108">
        <v>140</v>
      </c>
      <c r="V104" s="108">
        <v>1050</v>
      </c>
      <c r="W104" s="108">
        <v>2</v>
      </c>
      <c r="X104" s="113">
        <v>2017</v>
      </c>
      <c r="Y104" s="113">
        <v>35</v>
      </c>
      <c r="Z104" s="113">
        <v>0</v>
      </c>
      <c r="AA104" s="114" t="s">
        <v>293</v>
      </c>
      <c r="AB104" s="108">
        <v>341</v>
      </c>
      <c r="AC104" s="109" t="s">
        <v>293</v>
      </c>
      <c r="AD104" s="152" t="s">
        <v>470</v>
      </c>
      <c r="AE104" s="152" t="s">
        <v>293</v>
      </c>
      <c r="AF104" s="153">
        <f>AE104-AD104</f>
        <v>-13</v>
      </c>
      <c r="AG104" s="154">
        <f aca="true" t="shared" si="12" ref="AG104:AG112">IF(AI104="SI",0,J104)</f>
        <v>53.51</v>
      </c>
      <c r="AH104" s="155">
        <f>AG104*AF104</f>
        <v>-695.63</v>
      </c>
      <c r="AI104" s="156"/>
    </row>
    <row r="105" spans="1:35" ht="15">
      <c r="A105" s="108">
        <v>2017</v>
      </c>
      <c r="B105" s="108">
        <v>171</v>
      </c>
      <c r="C105" s="109" t="s">
        <v>293</v>
      </c>
      <c r="D105" s="150" t="s">
        <v>473</v>
      </c>
      <c r="E105" s="109" t="s">
        <v>398</v>
      </c>
      <c r="F105" s="111" t="s">
        <v>474</v>
      </c>
      <c r="G105" s="112">
        <v>63.09</v>
      </c>
      <c r="H105" s="112">
        <v>11.36</v>
      </c>
      <c r="I105" s="143" t="s">
        <v>79</v>
      </c>
      <c r="J105" s="112">
        <f>IF(I105="SI",G105-H105,G105)</f>
        <v>51.730000000000004</v>
      </c>
      <c r="K105" s="151" t="s">
        <v>158</v>
      </c>
      <c r="L105" s="108">
        <v>2017</v>
      </c>
      <c r="M105" s="108">
        <v>1223</v>
      </c>
      <c r="N105" s="109" t="s">
        <v>369</v>
      </c>
      <c r="O105" s="111" t="s">
        <v>82</v>
      </c>
      <c r="P105" s="109" t="s">
        <v>83</v>
      </c>
      <c r="Q105" s="109" t="s">
        <v>80</v>
      </c>
      <c r="R105" s="108">
        <v>1</v>
      </c>
      <c r="S105" s="111" t="s">
        <v>103</v>
      </c>
      <c r="T105" s="108">
        <v>1010203</v>
      </c>
      <c r="U105" s="108">
        <v>140</v>
      </c>
      <c r="V105" s="108">
        <v>1050</v>
      </c>
      <c r="W105" s="108">
        <v>2</v>
      </c>
      <c r="X105" s="113">
        <v>2017</v>
      </c>
      <c r="Y105" s="113">
        <v>35</v>
      </c>
      <c r="Z105" s="113">
        <v>0</v>
      </c>
      <c r="AA105" s="114" t="s">
        <v>293</v>
      </c>
      <c r="AB105" s="108">
        <v>341</v>
      </c>
      <c r="AC105" s="109" t="s">
        <v>293</v>
      </c>
      <c r="AD105" s="152" t="s">
        <v>470</v>
      </c>
      <c r="AE105" s="152" t="s">
        <v>293</v>
      </c>
      <c r="AF105" s="153">
        <f>AE105-AD105</f>
        <v>-13</v>
      </c>
      <c r="AG105" s="154">
        <f t="shared" si="12"/>
        <v>51.730000000000004</v>
      </c>
      <c r="AH105" s="155">
        <f>AG105*AF105</f>
        <v>-672.49</v>
      </c>
      <c r="AI105" s="156"/>
    </row>
    <row r="106" spans="1:35" ht="15">
      <c r="A106" s="108">
        <v>2017</v>
      </c>
      <c r="B106" s="108">
        <v>172</v>
      </c>
      <c r="C106" s="109" t="s">
        <v>293</v>
      </c>
      <c r="D106" s="150" t="s">
        <v>475</v>
      </c>
      <c r="E106" s="109" t="s">
        <v>398</v>
      </c>
      <c r="F106" s="111" t="s">
        <v>476</v>
      </c>
      <c r="G106" s="112">
        <v>29.74</v>
      </c>
      <c r="H106" s="112">
        <v>5.36</v>
      </c>
      <c r="I106" s="143" t="s">
        <v>79</v>
      </c>
      <c r="J106" s="112">
        <f>IF(I106="SI",G106-H106,G106)</f>
        <v>24.38</v>
      </c>
      <c r="K106" s="151" t="s">
        <v>158</v>
      </c>
      <c r="L106" s="108">
        <v>2017</v>
      </c>
      <c r="M106" s="108">
        <v>1219</v>
      </c>
      <c r="N106" s="109" t="s">
        <v>369</v>
      </c>
      <c r="O106" s="111" t="s">
        <v>82</v>
      </c>
      <c r="P106" s="109" t="s">
        <v>83</v>
      </c>
      <c r="Q106" s="109" t="s">
        <v>80</v>
      </c>
      <c r="R106" s="108">
        <v>1</v>
      </c>
      <c r="S106" s="111" t="s">
        <v>103</v>
      </c>
      <c r="T106" s="108">
        <v>1010203</v>
      </c>
      <c r="U106" s="108">
        <v>140</v>
      </c>
      <c r="V106" s="108">
        <v>1050</v>
      </c>
      <c r="W106" s="108">
        <v>2</v>
      </c>
      <c r="X106" s="113">
        <v>2017</v>
      </c>
      <c r="Y106" s="113">
        <v>35</v>
      </c>
      <c r="Z106" s="113">
        <v>0</v>
      </c>
      <c r="AA106" s="114" t="s">
        <v>293</v>
      </c>
      <c r="AB106" s="108">
        <v>341</v>
      </c>
      <c r="AC106" s="109" t="s">
        <v>293</v>
      </c>
      <c r="AD106" s="152" t="s">
        <v>470</v>
      </c>
      <c r="AE106" s="152" t="s">
        <v>293</v>
      </c>
      <c r="AF106" s="153">
        <f>AE106-AD106</f>
        <v>-13</v>
      </c>
      <c r="AG106" s="154">
        <f t="shared" si="12"/>
        <v>24.38</v>
      </c>
      <c r="AH106" s="155">
        <f>AG106*AF106</f>
        <v>-316.94</v>
      </c>
      <c r="AI106" s="156"/>
    </row>
    <row r="107" spans="1:35" ht="15">
      <c r="A107" s="108">
        <v>2017</v>
      </c>
      <c r="B107" s="108">
        <v>173</v>
      </c>
      <c r="C107" s="109" t="s">
        <v>293</v>
      </c>
      <c r="D107" s="150" t="s">
        <v>477</v>
      </c>
      <c r="E107" s="109" t="s">
        <v>398</v>
      </c>
      <c r="F107" s="111" t="s">
        <v>478</v>
      </c>
      <c r="G107" s="112">
        <v>176.98</v>
      </c>
      <c r="H107" s="112">
        <v>31.87</v>
      </c>
      <c r="I107" s="143" t="s">
        <v>79</v>
      </c>
      <c r="J107" s="112">
        <f>IF(I107="SI",G107-H107,G107)</f>
        <v>145.10999999999999</v>
      </c>
      <c r="K107" s="151" t="s">
        <v>158</v>
      </c>
      <c r="L107" s="108">
        <v>2017</v>
      </c>
      <c r="M107" s="108">
        <v>1218</v>
      </c>
      <c r="N107" s="109" t="s">
        <v>369</v>
      </c>
      <c r="O107" s="111" t="s">
        <v>82</v>
      </c>
      <c r="P107" s="109" t="s">
        <v>83</v>
      </c>
      <c r="Q107" s="109" t="s">
        <v>80</v>
      </c>
      <c r="R107" s="108">
        <v>1</v>
      </c>
      <c r="S107" s="111" t="s">
        <v>103</v>
      </c>
      <c r="T107" s="108">
        <v>1010203</v>
      </c>
      <c r="U107" s="108">
        <v>140</v>
      </c>
      <c r="V107" s="108">
        <v>1050</v>
      </c>
      <c r="W107" s="108">
        <v>2</v>
      </c>
      <c r="X107" s="113">
        <v>2017</v>
      </c>
      <c r="Y107" s="113">
        <v>35</v>
      </c>
      <c r="Z107" s="113">
        <v>0</v>
      </c>
      <c r="AA107" s="114" t="s">
        <v>293</v>
      </c>
      <c r="AB107" s="108">
        <v>341</v>
      </c>
      <c r="AC107" s="109" t="s">
        <v>293</v>
      </c>
      <c r="AD107" s="152" t="s">
        <v>470</v>
      </c>
      <c r="AE107" s="152" t="s">
        <v>293</v>
      </c>
      <c r="AF107" s="153">
        <f>AE107-AD107</f>
        <v>-13</v>
      </c>
      <c r="AG107" s="154">
        <f t="shared" si="12"/>
        <v>145.10999999999999</v>
      </c>
      <c r="AH107" s="155">
        <f>AG107*AF107</f>
        <v>-1886.4299999999998</v>
      </c>
      <c r="AI107" s="156"/>
    </row>
    <row r="108" spans="1:35" ht="15">
      <c r="A108" s="108">
        <v>2017</v>
      </c>
      <c r="B108" s="108">
        <v>174</v>
      </c>
      <c r="C108" s="109" t="s">
        <v>293</v>
      </c>
      <c r="D108" s="150" t="s">
        <v>479</v>
      </c>
      <c r="E108" s="109" t="s">
        <v>398</v>
      </c>
      <c r="F108" s="111" t="s">
        <v>480</v>
      </c>
      <c r="G108" s="112">
        <v>47.68</v>
      </c>
      <c r="H108" s="112">
        <v>8.58</v>
      </c>
      <c r="I108" s="143" t="s">
        <v>79</v>
      </c>
      <c r="J108" s="112">
        <f>IF(I108="SI",G108-H108,G108)</f>
        <v>39.1</v>
      </c>
      <c r="K108" s="151" t="s">
        <v>158</v>
      </c>
      <c r="L108" s="108">
        <v>2017</v>
      </c>
      <c r="M108" s="108">
        <v>1221</v>
      </c>
      <c r="N108" s="109" t="s">
        <v>369</v>
      </c>
      <c r="O108" s="111" t="s">
        <v>82</v>
      </c>
      <c r="P108" s="109" t="s">
        <v>83</v>
      </c>
      <c r="Q108" s="109" t="s">
        <v>80</v>
      </c>
      <c r="R108" s="108">
        <v>1</v>
      </c>
      <c r="S108" s="111" t="s">
        <v>103</v>
      </c>
      <c r="T108" s="108">
        <v>1010203</v>
      </c>
      <c r="U108" s="108">
        <v>140</v>
      </c>
      <c r="V108" s="108">
        <v>1050</v>
      </c>
      <c r="W108" s="108">
        <v>2</v>
      </c>
      <c r="X108" s="113">
        <v>2017</v>
      </c>
      <c r="Y108" s="113">
        <v>35</v>
      </c>
      <c r="Z108" s="113">
        <v>0</v>
      </c>
      <c r="AA108" s="114" t="s">
        <v>293</v>
      </c>
      <c r="AB108" s="108">
        <v>341</v>
      </c>
      <c r="AC108" s="109" t="s">
        <v>293</v>
      </c>
      <c r="AD108" s="152" t="s">
        <v>470</v>
      </c>
      <c r="AE108" s="152" t="s">
        <v>293</v>
      </c>
      <c r="AF108" s="153">
        <f>AE108-AD108</f>
        <v>-13</v>
      </c>
      <c r="AG108" s="154">
        <f t="shared" si="12"/>
        <v>39.1</v>
      </c>
      <c r="AH108" s="155">
        <f>AG108*AF108</f>
        <v>-508.3</v>
      </c>
      <c r="AI108" s="156"/>
    </row>
    <row r="109" spans="1:35" ht="15">
      <c r="A109" s="108">
        <v>2017</v>
      </c>
      <c r="B109" s="108">
        <v>175</v>
      </c>
      <c r="C109" s="109" t="s">
        <v>293</v>
      </c>
      <c r="D109" s="150" t="s">
        <v>481</v>
      </c>
      <c r="E109" s="109" t="s">
        <v>398</v>
      </c>
      <c r="F109" s="111" t="s">
        <v>482</v>
      </c>
      <c r="G109" s="112">
        <v>64.8</v>
      </c>
      <c r="H109" s="112">
        <v>11.65</v>
      </c>
      <c r="I109" s="143" t="s">
        <v>79</v>
      </c>
      <c r="J109" s="112">
        <f>IF(I109="SI",G109-H109,G109)</f>
        <v>53.15</v>
      </c>
      <c r="K109" s="151" t="s">
        <v>164</v>
      </c>
      <c r="L109" s="108">
        <v>2017</v>
      </c>
      <c r="M109" s="108">
        <v>1222</v>
      </c>
      <c r="N109" s="109" t="s">
        <v>369</v>
      </c>
      <c r="O109" s="111" t="s">
        <v>82</v>
      </c>
      <c r="P109" s="109" t="s">
        <v>83</v>
      </c>
      <c r="Q109" s="109" t="s">
        <v>80</v>
      </c>
      <c r="R109" s="108">
        <v>1</v>
      </c>
      <c r="S109" s="111" t="s">
        <v>103</v>
      </c>
      <c r="T109" s="108">
        <v>1080203</v>
      </c>
      <c r="U109" s="108">
        <v>2890</v>
      </c>
      <c r="V109" s="108">
        <v>1938</v>
      </c>
      <c r="W109" s="108">
        <v>99</v>
      </c>
      <c r="X109" s="113">
        <v>2017</v>
      </c>
      <c r="Y109" s="113">
        <v>36</v>
      </c>
      <c r="Z109" s="113">
        <v>0</v>
      </c>
      <c r="AA109" s="114" t="s">
        <v>293</v>
      </c>
      <c r="AB109" s="108">
        <v>342</v>
      </c>
      <c r="AC109" s="109" t="s">
        <v>293</v>
      </c>
      <c r="AD109" s="152" t="s">
        <v>470</v>
      </c>
      <c r="AE109" s="152" t="s">
        <v>293</v>
      </c>
      <c r="AF109" s="153">
        <f>AE109-AD109</f>
        <v>-13</v>
      </c>
      <c r="AG109" s="154">
        <f t="shared" si="12"/>
        <v>53.15</v>
      </c>
      <c r="AH109" s="155">
        <f>AG109*AF109</f>
        <v>-690.9499999999999</v>
      </c>
      <c r="AI109" s="156"/>
    </row>
    <row r="110" spans="1:35" ht="15">
      <c r="A110" s="108">
        <v>2017</v>
      </c>
      <c r="B110" s="108">
        <v>176</v>
      </c>
      <c r="C110" s="109" t="s">
        <v>293</v>
      </c>
      <c r="D110" s="150" t="s">
        <v>483</v>
      </c>
      <c r="E110" s="109" t="s">
        <v>398</v>
      </c>
      <c r="F110" s="111" t="s">
        <v>484</v>
      </c>
      <c r="G110" s="112">
        <v>65.94</v>
      </c>
      <c r="H110" s="112">
        <v>11.87</v>
      </c>
      <c r="I110" s="143" t="s">
        <v>79</v>
      </c>
      <c r="J110" s="112">
        <f>IF(I110="SI",G110-H110,G110)</f>
        <v>54.07</v>
      </c>
      <c r="K110" s="151" t="s">
        <v>158</v>
      </c>
      <c r="L110" s="108">
        <v>2017</v>
      </c>
      <c r="M110" s="108">
        <v>1220</v>
      </c>
      <c r="N110" s="109" t="s">
        <v>369</v>
      </c>
      <c r="O110" s="111" t="s">
        <v>82</v>
      </c>
      <c r="P110" s="109" t="s">
        <v>83</v>
      </c>
      <c r="Q110" s="109" t="s">
        <v>80</v>
      </c>
      <c r="R110" s="108">
        <v>1</v>
      </c>
      <c r="S110" s="111" t="s">
        <v>103</v>
      </c>
      <c r="T110" s="108">
        <v>1010203</v>
      </c>
      <c r="U110" s="108">
        <v>140</v>
      </c>
      <c r="V110" s="108">
        <v>1050</v>
      </c>
      <c r="W110" s="108">
        <v>2</v>
      </c>
      <c r="X110" s="113">
        <v>2017</v>
      </c>
      <c r="Y110" s="113">
        <v>35</v>
      </c>
      <c r="Z110" s="113">
        <v>0</v>
      </c>
      <c r="AA110" s="114" t="s">
        <v>293</v>
      </c>
      <c r="AB110" s="108">
        <v>341</v>
      </c>
      <c r="AC110" s="109" t="s">
        <v>293</v>
      </c>
      <c r="AD110" s="152" t="s">
        <v>470</v>
      </c>
      <c r="AE110" s="152" t="s">
        <v>293</v>
      </c>
      <c r="AF110" s="153">
        <f>AE110-AD110</f>
        <v>-13</v>
      </c>
      <c r="AG110" s="154">
        <f t="shared" si="12"/>
        <v>54.07</v>
      </c>
      <c r="AH110" s="155">
        <f>AG110*AF110</f>
        <v>-702.91</v>
      </c>
      <c r="AI110" s="156"/>
    </row>
    <row r="111" spans="1:35" ht="15">
      <c r="A111" s="108">
        <v>2017</v>
      </c>
      <c r="B111" s="108">
        <v>177</v>
      </c>
      <c r="C111" s="109" t="s">
        <v>293</v>
      </c>
      <c r="D111" s="150" t="s">
        <v>485</v>
      </c>
      <c r="E111" s="109" t="s">
        <v>407</v>
      </c>
      <c r="F111" s="111" t="s">
        <v>486</v>
      </c>
      <c r="G111" s="112">
        <v>1493.96</v>
      </c>
      <c r="H111" s="112">
        <v>39.61</v>
      </c>
      <c r="I111" s="143" t="s">
        <v>79</v>
      </c>
      <c r="J111" s="112">
        <f>IF(I111="SI",G111-H111,G111)</f>
        <v>1454.3500000000001</v>
      </c>
      <c r="K111" s="151" t="s">
        <v>80</v>
      </c>
      <c r="L111" s="108">
        <v>2017</v>
      </c>
      <c r="M111" s="108">
        <v>1228</v>
      </c>
      <c r="N111" s="109" t="s">
        <v>369</v>
      </c>
      <c r="O111" s="111" t="s">
        <v>132</v>
      </c>
      <c r="P111" s="109" t="s">
        <v>133</v>
      </c>
      <c r="Q111" s="109" t="s">
        <v>80</v>
      </c>
      <c r="R111" s="108">
        <v>1</v>
      </c>
      <c r="S111" s="111" t="s">
        <v>103</v>
      </c>
      <c r="T111" s="108">
        <v>1040503</v>
      </c>
      <c r="U111" s="108">
        <v>1900</v>
      </c>
      <c r="V111" s="108">
        <v>1190</v>
      </c>
      <c r="W111" s="108">
        <v>99</v>
      </c>
      <c r="X111" s="113">
        <v>2017</v>
      </c>
      <c r="Y111" s="113">
        <v>33</v>
      </c>
      <c r="Z111" s="113">
        <v>0</v>
      </c>
      <c r="AA111" s="114" t="s">
        <v>293</v>
      </c>
      <c r="AB111" s="108">
        <v>343</v>
      </c>
      <c r="AC111" s="109" t="s">
        <v>293</v>
      </c>
      <c r="AD111" s="152" t="s">
        <v>470</v>
      </c>
      <c r="AE111" s="152" t="s">
        <v>293</v>
      </c>
      <c r="AF111" s="153">
        <f>AE111-AD111</f>
        <v>-13</v>
      </c>
      <c r="AG111" s="154">
        <f t="shared" si="12"/>
        <v>1454.3500000000001</v>
      </c>
      <c r="AH111" s="155">
        <f>AG111*AF111</f>
        <v>-18906.550000000003</v>
      </c>
      <c r="AI111" s="156"/>
    </row>
    <row r="112" spans="1:35" ht="15">
      <c r="A112" s="108">
        <v>2017</v>
      </c>
      <c r="B112" s="108">
        <v>178</v>
      </c>
      <c r="C112" s="109" t="s">
        <v>293</v>
      </c>
      <c r="D112" s="150" t="s">
        <v>487</v>
      </c>
      <c r="E112" s="109" t="s">
        <v>440</v>
      </c>
      <c r="F112" s="111" t="s">
        <v>488</v>
      </c>
      <c r="G112" s="112">
        <v>1543.3</v>
      </c>
      <c r="H112" s="112">
        <v>278.3</v>
      </c>
      <c r="I112" s="143" t="s">
        <v>79</v>
      </c>
      <c r="J112" s="112">
        <f>IF(I112="SI",G112-H112,G112)</f>
        <v>1265</v>
      </c>
      <c r="K112" s="151" t="s">
        <v>489</v>
      </c>
      <c r="L112" s="108">
        <v>2017</v>
      </c>
      <c r="M112" s="108">
        <v>1195</v>
      </c>
      <c r="N112" s="109" t="s">
        <v>461</v>
      </c>
      <c r="O112" s="111" t="s">
        <v>490</v>
      </c>
      <c r="P112" s="109" t="s">
        <v>491</v>
      </c>
      <c r="Q112" s="109" t="s">
        <v>492</v>
      </c>
      <c r="R112" s="108">
        <v>3</v>
      </c>
      <c r="S112" s="111" t="s">
        <v>94</v>
      </c>
      <c r="T112" s="108">
        <v>1070102</v>
      </c>
      <c r="U112" s="108">
        <v>2550</v>
      </c>
      <c r="V112" s="108">
        <v>2078</v>
      </c>
      <c r="W112" s="108">
        <v>99</v>
      </c>
      <c r="X112" s="113">
        <v>2017</v>
      </c>
      <c r="Y112" s="113">
        <v>92</v>
      </c>
      <c r="Z112" s="113">
        <v>0</v>
      </c>
      <c r="AA112" s="114" t="s">
        <v>293</v>
      </c>
      <c r="AB112" s="108">
        <v>338</v>
      </c>
      <c r="AC112" s="109" t="s">
        <v>293</v>
      </c>
      <c r="AD112" s="152" t="s">
        <v>460</v>
      </c>
      <c r="AE112" s="152" t="s">
        <v>293</v>
      </c>
      <c r="AF112" s="153">
        <f>AE112-AD112</f>
        <v>-26</v>
      </c>
      <c r="AG112" s="154">
        <f t="shared" si="12"/>
        <v>1265</v>
      </c>
      <c r="AH112" s="155">
        <f>AG112*AF112</f>
        <v>-32890</v>
      </c>
      <c r="AI112" s="156"/>
    </row>
    <row r="113" spans="1:35" ht="15">
      <c r="A113" s="108"/>
      <c r="B113" s="108"/>
      <c r="C113" s="109"/>
      <c r="D113" s="150"/>
      <c r="E113" s="109"/>
      <c r="F113" s="111"/>
      <c r="G113" s="112"/>
      <c r="H113" s="112"/>
      <c r="I113" s="143"/>
      <c r="J113" s="112"/>
      <c r="K113" s="151"/>
      <c r="L113" s="108"/>
      <c r="M113" s="108"/>
      <c r="N113" s="109"/>
      <c r="O113" s="111"/>
      <c r="P113" s="109"/>
      <c r="Q113" s="109"/>
      <c r="R113" s="108"/>
      <c r="S113" s="111"/>
      <c r="T113" s="108"/>
      <c r="U113" s="108"/>
      <c r="V113" s="108"/>
      <c r="W113" s="108"/>
      <c r="X113" s="113"/>
      <c r="Y113" s="113"/>
      <c r="Z113" s="113"/>
      <c r="AA113" s="114"/>
      <c r="AB113" s="108"/>
      <c r="AC113" s="109"/>
      <c r="AD113" s="157"/>
      <c r="AE113" s="157"/>
      <c r="AF113" s="158"/>
      <c r="AG113" s="159"/>
      <c r="AH113" s="159"/>
      <c r="AI113" s="160"/>
    </row>
    <row r="114" spans="1:35" ht="15">
      <c r="A114" s="108"/>
      <c r="B114" s="108"/>
      <c r="C114" s="109"/>
      <c r="D114" s="150"/>
      <c r="E114" s="109"/>
      <c r="F114" s="111"/>
      <c r="G114" s="112"/>
      <c r="H114" s="112"/>
      <c r="I114" s="143"/>
      <c r="J114" s="112"/>
      <c r="K114" s="151"/>
      <c r="L114" s="108"/>
      <c r="M114" s="108"/>
      <c r="N114" s="109"/>
      <c r="O114" s="111"/>
      <c r="P114" s="109"/>
      <c r="Q114" s="109"/>
      <c r="R114" s="108"/>
      <c r="S114" s="111"/>
      <c r="T114" s="108"/>
      <c r="U114" s="108"/>
      <c r="V114" s="108"/>
      <c r="W114" s="108"/>
      <c r="X114" s="113"/>
      <c r="Y114" s="113"/>
      <c r="Z114" s="113"/>
      <c r="AA114" s="114"/>
      <c r="AB114" s="108"/>
      <c r="AC114" s="109"/>
      <c r="AD114" s="157"/>
      <c r="AE114" s="157"/>
      <c r="AF114" s="161" t="s">
        <v>493</v>
      </c>
      <c r="AG114" s="162">
        <f>SUM(AG8:AG112)</f>
        <v>115769.89000000004</v>
      </c>
      <c r="AH114" s="162">
        <f>SUM(AH8:AH112)</f>
        <v>-28271.270000000008</v>
      </c>
      <c r="AI114" s="160"/>
    </row>
    <row r="115" spans="1:35" ht="15">
      <c r="A115" s="108"/>
      <c r="B115" s="108"/>
      <c r="C115" s="109"/>
      <c r="D115" s="150"/>
      <c r="E115" s="109"/>
      <c r="F115" s="111"/>
      <c r="G115" s="112"/>
      <c r="H115" s="112"/>
      <c r="I115" s="143"/>
      <c r="J115" s="112"/>
      <c r="K115" s="151"/>
      <c r="L115" s="108"/>
      <c r="M115" s="108"/>
      <c r="N115" s="109"/>
      <c r="O115" s="111"/>
      <c r="P115" s="109"/>
      <c r="Q115" s="109"/>
      <c r="R115" s="108"/>
      <c r="S115" s="111"/>
      <c r="T115" s="108"/>
      <c r="U115" s="108"/>
      <c r="V115" s="108"/>
      <c r="W115" s="108"/>
      <c r="X115" s="113"/>
      <c r="Y115" s="113"/>
      <c r="Z115" s="113"/>
      <c r="AA115" s="114"/>
      <c r="AB115" s="108"/>
      <c r="AC115" s="109"/>
      <c r="AD115" s="157"/>
      <c r="AE115" s="157"/>
      <c r="AF115" s="161" t="s">
        <v>494</v>
      </c>
      <c r="AG115" s="162"/>
      <c r="AH115" s="162">
        <f>IF(AG114&lt;&gt;0,AH114/AG114,0)</f>
        <v>-0.2442022705558414</v>
      </c>
      <c r="AI115" s="160"/>
    </row>
    <row r="116" spans="3:34" ht="15">
      <c r="C116" s="107"/>
      <c r="D116" s="107"/>
      <c r="E116" s="107"/>
      <c r="F116" s="107"/>
      <c r="G116" s="107"/>
      <c r="H116" s="107"/>
      <c r="I116" s="107"/>
      <c r="J116" s="107"/>
      <c r="N116" s="107"/>
      <c r="O116" s="107"/>
      <c r="P116" s="107"/>
      <c r="Q116" s="107"/>
      <c r="S116" s="107"/>
      <c r="AC116" s="107"/>
      <c r="AD116" s="107"/>
      <c r="AE116" s="107"/>
      <c r="AG116" s="118"/>
      <c r="AH116" s="118"/>
    </row>
    <row r="117" spans="3:34" ht="15">
      <c r="C117" s="107"/>
      <c r="D117" s="107"/>
      <c r="E117" s="107"/>
      <c r="F117" s="107"/>
      <c r="G117" s="107"/>
      <c r="H117" s="107"/>
      <c r="I117" s="107"/>
      <c r="J117" s="107"/>
      <c r="N117" s="107"/>
      <c r="O117" s="107"/>
      <c r="P117" s="107"/>
      <c r="Q117" s="107"/>
      <c r="S117" s="107"/>
      <c r="AC117" s="107"/>
      <c r="AD117" s="107"/>
      <c r="AE117" s="107"/>
      <c r="AF117" s="107"/>
      <c r="AG117" s="107"/>
      <c r="AH117" s="118"/>
    </row>
    <row r="118" spans="3:34" ht="15">
      <c r="C118" s="107"/>
      <c r="D118" s="107"/>
      <c r="E118" s="107"/>
      <c r="F118" s="107"/>
      <c r="G118" s="107"/>
      <c r="H118" s="107"/>
      <c r="I118" s="107"/>
      <c r="J118" s="107"/>
      <c r="N118" s="107"/>
      <c r="O118" s="107"/>
      <c r="P118" s="107"/>
      <c r="Q118" s="107"/>
      <c r="S118" s="107"/>
      <c r="AC118" s="107"/>
      <c r="AD118" s="107"/>
      <c r="AE118" s="107"/>
      <c r="AF118" s="107"/>
      <c r="AG118" s="107"/>
      <c r="AH118" s="118"/>
    </row>
    <row r="119" spans="3:34" ht="15">
      <c r="C119" s="107"/>
      <c r="D119" s="107"/>
      <c r="E119" s="107"/>
      <c r="F119" s="107"/>
      <c r="G119" s="107"/>
      <c r="H119" s="107"/>
      <c r="I119" s="107"/>
      <c r="J119" s="107"/>
      <c r="N119" s="107"/>
      <c r="O119" s="107"/>
      <c r="P119" s="107"/>
      <c r="Q119" s="107"/>
      <c r="S119" s="107"/>
      <c r="AC119" s="107"/>
      <c r="AD119" s="107"/>
      <c r="AE119" s="107"/>
      <c r="AF119" s="107"/>
      <c r="AG119" s="107"/>
      <c r="AH119" s="118"/>
    </row>
    <row r="120" spans="3:34" ht="15">
      <c r="C120" s="107"/>
      <c r="D120" s="107"/>
      <c r="E120" s="107"/>
      <c r="F120" s="107"/>
      <c r="G120" s="107"/>
      <c r="H120" s="107"/>
      <c r="I120" s="107"/>
      <c r="J120" s="107"/>
      <c r="N120" s="107"/>
      <c r="O120" s="107"/>
      <c r="P120" s="107"/>
      <c r="Q120" s="107"/>
      <c r="S120" s="107"/>
      <c r="AC120" s="107"/>
      <c r="AD120" s="107"/>
      <c r="AE120" s="107"/>
      <c r="AF120" s="107"/>
      <c r="AG120" s="107"/>
      <c r="AH120" s="118"/>
    </row>
    <row r="121" spans="3:34" ht="15">
      <c r="C121" s="107"/>
      <c r="D121" s="107"/>
      <c r="E121" s="107"/>
      <c r="F121" s="107"/>
      <c r="G121" s="107"/>
      <c r="H121" s="107"/>
      <c r="I121" s="107"/>
      <c r="J121" s="107"/>
      <c r="N121" s="107"/>
      <c r="O121" s="107"/>
      <c r="P121" s="107"/>
      <c r="Q121" s="107"/>
      <c r="S121" s="107"/>
      <c r="AC121" s="107"/>
      <c r="AD121" s="107"/>
      <c r="AE121" s="107"/>
      <c r="AF121" s="107"/>
      <c r="AG121" s="107"/>
      <c r="AH121" s="118"/>
    </row>
    <row r="122" spans="3:34" ht="15">
      <c r="C122" s="107"/>
      <c r="D122" s="107"/>
      <c r="E122" s="107"/>
      <c r="F122" s="107"/>
      <c r="G122" s="107"/>
      <c r="H122" s="107"/>
      <c r="I122" s="107"/>
      <c r="J122" s="107"/>
      <c r="N122" s="107"/>
      <c r="O122" s="107"/>
      <c r="P122" s="107"/>
      <c r="Q122" s="107"/>
      <c r="S122" s="107"/>
      <c r="AC122" s="107"/>
      <c r="AD122" s="107"/>
      <c r="AE122" s="107"/>
      <c r="AF122" s="107"/>
      <c r="AG122" s="107"/>
      <c r="AH122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115">
      <formula1>"SI, NO"</formula1>
    </dataValidation>
    <dataValidation type="list" allowBlank="1" showInputMessage="1" showErrorMessage="1" errorTitle="ESCLUSIONE DAL CALCOLO" error="Selezionare 'SI' se si vuole escludere la Fattura dal CALCOLO" sqref="AI8:AI11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495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197</v>
      </c>
      <c r="B8" s="75" t="s">
        <v>256</v>
      </c>
      <c r="C8" s="76" t="s">
        <v>496</v>
      </c>
      <c r="D8" s="77" t="s">
        <v>497</v>
      </c>
      <c r="E8" s="78"/>
      <c r="F8" s="77"/>
      <c r="G8" s="164" t="s">
        <v>80</v>
      </c>
      <c r="H8" s="75"/>
      <c r="I8" s="77"/>
      <c r="J8" s="79">
        <v>423</v>
      </c>
      <c r="K8" s="165"/>
      <c r="L8" s="166" t="s">
        <v>256</v>
      </c>
      <c r="M8" s="167">
        <f aca="true" t="shared" si="0" ref="M8:M42">IF(K8&lt;&gt;"",L8-K8,0)</f>
        <v>0</v>
      </c>
      <c r="N8" s="168">
        <v>423</v>
      </c>
      <c r="O8" s="169">
        <f aca="true" t="shared" si="1" ref="O8:O42">IF(K8&lt;&gt;"",N8*M8,0)</f>
        <v>0</v>
      </c>
      <c r="P8">
        <f aca="true" t="shared" si="2" ref="P8:P42">IF(K8&lt;&gt;"",N8,0)</f>
        <v>0</v>
      </c>
    </row>
    <row r="9" spans="1:16" ht="12.75">
      <c r="A9" s="163">
        <v>198</v>
      </c>
      <c r="B9" s="75" t="s">
        <v>211</v>
      </c>
      <c r="C9" s="76" t="s">
        <v>498</v>
      </c>
      <c r="D9" s="77" t="s">
        <v>499</v>
      </c>
      <c r="E9" s="78"/>
      <c r="F9" s="77"/>
      <c r="G9" s="164" t="s">
        <v>80</v>
      </c>
      <c r="H9" s="75"/>
      <c r="I9" s="77"/>
      <c r="J9" s="79">
        <v>1162.03</v>
      </c>
      <c r="K9" s="165"/>
      <c r="L9" s="166" t="s">
        <v>211</v>
      </c>
      <c r="M9" s="167">
        <f t="shared" si="0"/>
        <v>0</v>
      </c>
      <c r="N9" s="168">
        <v>1162.03</v>
      </c>
      <c r="O9" s="169">
        <f t="shared" si="1"/>
        <v>0</v>
      </c>
      <c r="P9">
        <f t="shared" si="2"/>
        <v>0</v>
      </c>
    </row>
    <row r="10" spans="1:16" ht="12.75">
      <c r="A10" s="163">
        <v>211</v>
      </c>
      <c r="B10" s="75" t="s">
        <v>211</v>
      </c>
      <c r="C10" s="76" t="s">
        <v>500</v>
      </c>
      <c r="D10" s="77" t="s">
        <v>501</v>
      </c>
      <c r="E10" s="78"/>
      <c r="F10" s="77"/>
      <c r="G10" s="164" t="s">
        <v>80</v>
      </c>
      <c r="H10" s="75"/>
      <c r="I10" s="77"/>
      <c r="J10" s="79">
        <v>98.77</v>
      </c>
      <c r="K10" s="165"/>
      <c r="L10" s="166" t="s">
        <v>211</v>
      </c>
      <c r="M10" s="167">
        <f t="shared" si="0"/>
        <v>0</v>
      </c>
      <c r="N10" s="168">
        <v>98.77</v>
      </c>
      <c r="O10" s="169">
        <f t="shared" si="1"/>
        <v>0</v>
      </c>
      <c r="P10">
        <f t="shared" si="2"/>
        <v>0</v>
      </c>
    </row>
    <row r="11" spans="1:16" ht="12.75">
      <c r="A11" s="163">
        <v>212</v>
      </c>
      <c r="B11" s="75" t="s">
        <v>211</v>
      </c>
      <c r="C11" s="76" t="s">
        <v>500</v>
      </c>
      <c r="D11" s="77" t="s">
        <v>502</v>
      </c>
      <c r="E11" s="78"/>
      <c r="F11" s="77"/>
      <c r="G11" s="164" t="s">
        <v>80</v>
      </c>
      <c r="H11" s="75"/>
      <c r="I11" s="77"/>
      <c r="J11" s="79">
        <v>146.03</v>
      </c>
      <c r="K11" s="165"/>
      <c r="L11" s="166" t="s">
        <v>211</v>
      </c>
      <c r="M11" s="167">
        <f t="shared" si="0"/>
        <v>0</v>
      </c>
      <c r="N11" s="168">
        <v>146.03</v>
      </c>
      <c r="O11" s="169">
        <f t="shared" si="1"/>
        <v>0</v>
      </c>
      <c r="P11">
        <f t="shared" si="2"/>
        <v>0</v>
      </c>
    </row>
    <row r="12" spans="1:16" ht="12.75">
      <c r="A12" s="163">
        <v>213</v>
      </c>
      <c r="B12" s="75" t="s">
        <v>211</v>
      </c>
      <c r="C12" s="76" t="s">
        <v>500</v>
      </c>
      <c r="D12" s="77" t="s">
        <v>502</v>
      </c>
      <c r="E12" s="78"/>
      <c r="F12" s="77"/>
      <c r="G12" s="164" t="s">
        <v>80</v>
      </c>
      <c r="H12" s="75"/>
      <c r="I12" s="77"/>
      <c r="J12" s="79">
        <v>318.5</v>
      </c>
      <c r="K12" s="165"/>
      <c r="L12" s="166" t="s">
        <v>211</v>
      </c>
      <c r="M12" s="167">
        <f t="shared" si="0"/>
        <v>0</v>
      </c>
      <c r="N12" s="168">
        <v>318.5</v>
      </c>
      <c r="O12" s="169">
        <f t="shared" si="1"/>
        <v>0</v>
      </c>
      <c r="P12">
        <f t="shared" si="2"/>
        <v>0</v>
      </c>
    </row>
    <row r="13" spans="1:16" ht="12.75">
      <c r="A13" s="163">
        <v>214</v>
      </c>
      <c r="B13" s="75" t="s">
        <v>211</v>
      </c>
      <c r="C13" s="76" t="s">
        <v>500</v>
      </c>
      <c r="D13" s="77" t="s">
        <v>502</v>
      </c>
      <c r="E13" s="78"/>
      <c r="F13" s="77"/>
      <c r="G13" s="164" t="s">
        <v>80</v>
      </c>
      <c r="H13" s="75"/>
      <c r="I13" s="77"/>
      <c r="J13" s="79">
        <v>162.52</v>
      </c>
      <c r="K13" s="165"/>
      <c r="L13" s="166" t="s">
        <v>211</v>
      </c>
      <c r="M13" s="167">
        <f t="shared" si="0"/>
        <v>0</v>
      </c>
      <c r="N13" s="168">
        <v>162.52</v>
      </c>
      <c r="O13" s="169">
        <f t="shared" si="1"/>
        <v>0</v>
      </c>
      <c r="P13">
        <f t="shared" si="2"/>
        <v>0</v>
      </c>
    </row>
    <row r="14" spans="1:16" ht="12.75">
      <c r="A14" s="163">
        <v>215</v>
      </c>
      <c r="B14" s="75" t="s">
        <v>211</v>
      </c>
      <c r="C14" s="76" t="s">
        <v>500</v>
      </c>
      <c r="D14" s="77" t="s">
        <v>503</v>
      </c>
      <c r="E14" s="78"/>
      <c r="F14" s="77"/>
      <c r="G14" s="164" t="s">
        <v>80</v>
      </c>
      <c r="H14" s="75"/>
      <c r="I14" s="77"/>
      <c r="J14" s="79">
        <v>500.91</v>
      </c>
      <c r="K14" s="165"/>
      <c r="L14" s="166" t="s">
        <v>211</v>
      </c>
      <c r="M14" s="167">
        <f t="shared" si="0"/>
        <v>0</v>
      </c>
      <c r="N14" s="168">
        <v>500.91</v>
      </c>
      <c r="O14" s="169">
        <f t="shared" si="1"/>
        <v>0</v>
      </c>
      <c r="P14">
        <f t="shared" si="2"/>
        <v>0</v>
      </c>
    </row>
    <row r="15" spans="1:16" ht="12.75">
      <c r="A15" s="163">
        <v>234</v>
      </c>
      <c r="B15" s="75" t="s">
        <v>275</v>
      </c>
      <c r="C15" s="76" t="s">
        <v>504</v>
      </c>
      <c r="D15" s="77" t="s">
        <v>505</v>
      </c>
      <c r="E15" s="78"/>
      <c r="F15" s="77"/>
      <c r="G15" s="164" t="s">
        <v>80</v>
      </c>
      <c r="H15" s="75"/>
      <c r="I15" s="77"/>
      <c r="J15" s="79">
        <v>20</v>
      </c>
      <c r="K15" s="165"/>
      <c r="L15" s="166" t="s">
        <v>275</v>
      </c>
      <c r="M15" s="167">
        <f t="shared" si="0"/>
        <v>0</v>
      </c>
      <c r="N15" s="168">
        <v>20</v>
      </c>
      <c r="O15" s="169">
        <f t="shared" si="1"/>
        <v>0</v>
      </c>
      <c r="P15">
        <f t="shared" si="2"/>
        <v>0</v>
      </c>
    </row>
    <row r="16" spans="1:16" ht="12.75">
      <c r="A16" s="163">
        <v>236</v>
      </c>
      <c r="B16" s="75" t="s">
        <v>401</v>
      </c>
      <c r="C16" s="76" t="s">
        <v>506</v>
      </c>
      <c r="D16" s="77" t="s">
        <v>507</v>
      </c>
      <c r="E16" s="78"/>
      <c r="F16" s="77"/>
      <c r="G16" s="164" t="s">
        <v>80</v>
      </c>
      <c r="H16" s="75"/>
      <c r="I16" s="77"/>
      <c r="J16" s="79">
        <v>1030</v>
      </c>
      <c r="K16" s="165"/>
      <c r="L16" s="166" t="s">
        <v>401</v>
      </c>
      <c r="M16" s="167">
        <f t="shared" si="0"/>
        <v>0</v>
      </c>
      <c r="N16" s="168">
        <v>1030</v>
      </c>
      <c r="O16" s="169">
        <f t="shared" si="1"/>
        <v>0</v>
      </c>
      <c r="P16">
        <f t="shared" si="2"/>
        <v>0</v>
      </c>
    </row>
    <row r="17" spans="1:16" ht="12.75">
      <c r="A17" s="163">
        <v>239</v>
      </c>
      <c r="B17" s="75" t="s">
        <v>294</v>
      </c>
      <c r="C17" s="76" t="s">
        <v>498</v>
      </c>
      <c r="D17" s="77" t="s">
        <v>508</v>
      </c>
      <c r="E17" s="78"/>
      <c r="F17" s="77"/>
      <c r="G17" s="164" t="s">
        <v>80</v>
      </c>
      <c r="H17" s="75"/>
      <c r="I17" s="77"/>
      <c r="J17" s="79">
        <v>1162.03</v>
      </c>
      <c r="K17" s="165"/>
      <c r="L17" s="166" t="s">
        <v>294</v>
      </c>
      <c r="M17" s="167">
        <f t="shared" si="0"/>
        <v>0</v>
      </c>
      <c r="N17" s="168">
        <v>1162.03</v>
      </c>
      <c r="O17" s="169">
        <f t="shared" si="1"/>
        <v>0</v>
      </c>
      <c r="P17">
        <f t="shared" si="2"/>
        <v>0</v>
      </c>
    </row>
    <row r="18" spans="1:16" ht="12.75">
      <c r="A18" s="163">
        <v>248</v>
      </c>
      <c r="B18" s="75" t="s">
        <v>294</v>
      </c>
      <c r="C18" s="76" t="s">
        <v>500</v>
      </c>
      <c r="D18" s="77" t="s">
        <v>501</v>
      </c>
      <c r="E18" s="78"/>
      <c r="F18" s="77"/>
      <c r="G18" s="164" t="s">
        <v>80</v>
      </c>
      <c r="H18" s="75"/>
      <c r="I18" s="77"/>
      <c r="J18" s="79">
        <v>98.77</v>
      </c>
      <c r="K18" s="165"/>
      <c r="L18" s="166" t="s">
        <v>294</v>
      </c>
      <c r="M18" s="167">
        <f t="shared" si="0"/>
        <v>0</v>
      </c>
      <c r="N18" s="168">
        <v>98.77</v>
      </c>
      <c r="O18" s="169">
        <f t="shared" si="1"/>
        <v>0</v>
      </c>
      <c r="P18">
        <f t="shared" si="2"/>
        <v>0</v>
      </c>
    </row>
    <row r="19" spans="1:16" ht="12.75">
      <c r="A19" s="163">
        <v>249</v>
      </c>
      <c r="B19" s="75" t="s">
        <v>294</v>
      </c>
      <c r="C19" s="76" t="s">
        <v>500</v>
      </c>
      <c r="D19" s="77" t="s">
        <v>502</v>
      </c>
      <c r="E19" s="78"/>
      <c r="F19" s="77"/>
      <c r="G19" s="164" t="s">
        <v>80</v>
      </c>
      <c r="H19" s="75"/>
      <c r="I19" s="77"/>
      <c r="J19" s="79">
        <v>146.03</v>
      </c>
      <c r="K19" s="165"/>
      <c r="L19" s="166" t="s">
        <v>294</v>
      </c>
      <c r="M19" s="167">
        <f t="shared" si="0"/>
        <v>0</v>
      </c>
      <c r="N19" s="168">
        <v>146.03</v>
      </c>
      <c r="O19" s="169">
        <f t="shared" si="1"/>
        <v>0</v>
      </c>
      <c r="P19">
        <f t="shared" si="2"/>
        <v>0</v>
      </c>
    </row>
    <row r="20" spans="1:16" ht="12.75">
      <c r="A20" s="163">
        <v>250</v>
      </c>
      <c r="B20" s="75" t="s">
        <v>294</v>
      </c>
      <c r="C20" s="76" t="s">
        <v>500</v>
      </c>
      <c r="D20" s="77" t="s">
        <v>502</v>
      </c>
      <c r="E20" s="78"/>
      <c r="F20" s="77"/>
      <c r="G20" s="164" t="s">
        <v>80</v>
      </c>
      <c r="H20" s="75"/>
      <c r="I20" s="77"/>
      <c r="J20" s="79">
        <v>318.5</v>
      </c>
      <c r="K20" s="165"/>
      <c r="L20" s="166" t="s">
        <v>294</v>
      </c>
      <c r="M20" s="167">
        <f t="shared" si="0"/>
        <v>0</v>
      </c>
      <c r="N20" s="168">
        <v>318.5</v>
      </c>
      <c r="O20" s="169">
        <f t="shared" si="1"/>
        <v>0</v>
      </c>
      <c r="P20">
        <f t="shared" si="2"/>
        <v>0</v>
      </c>
    </row>
    <row r="21" spans="1:16" ht="12.75">
      <c r="A21" s="163">
        <v>251</v>
      </c>
      <c r="B21" s="75" t="s">
        <v>294</v>
      </c>
      <c r="C21" s="76" t="s">
        <v>500</v>
      </c>
      <c r="D21" s="77" t="s">
        <v>502</v>
      </c>
      <c r="E21" s="78"/>
      <c r="F21" s="77"/>
      <c r="G21" s="164" t="s">
        <v>80</v>
      </c>
      <c r="H21" s="75"/>
      <c r="I21" s="77"/>
      <c r="J21" s="79">
        <v>9.92</v>
      </c>
      <c r="K21" s="165"/>
      <c r="L21" s="166" t="s">
        <v>294</v>
      </c>
      <c r="M21" s="167">
        <f t="shared" si="0"/>
        <v>0</v>
      </c>
      <c r="N21" s="168">
        <v>9.92</v>
      </c>
      <c r="O21" s="169">
        <f t="shared" si="1"/>
        <v>0</v>
      </c>
      <c r="P21">
        <f t="shared" si="2"/>
        <v>0</v>
      </c>
    </row>
    <row r="22" spans="1:16" ht="12.75">
      <c r="A22" s="163">
        <v>252</v>
      </c>
      <c r="B22" s="75" t="s">
        <v>294</v>
      </c>
      <c r="C22" s="76" t="s">
        <v>500</v>
      </c>
      <c r="D22" s="77" t="s">
        <v>502</v>
      </c>
      <c r="E22" s="78"/>
      <c r="F22" s="77"/>
      <c r="G22" s="164" t="s">
        <v>80</v>
      </c>
      <c r="H22" s="75"/>
      <c r="I22" s="77"/>
      <c r="J22" s="79">
        <v>39.64</v>
      </c>
      <c r="K22" s="165"/>
      <c r="L22" s="166" t="s">
        <v>294</v>
      </c>
      <c r="M22" s="167">
        <f t="shared" si="0"/>
        <v>0</v>
      </c>
      <c r="N22" s="168">
        <v>39.64</v>
      </c>
      <c r="O22" s="169">
        <f t="shared" si="1"/>
        <v>0</v>
      </c>
      <c r="P22">
        <f t="shared" si="2"/>
        <v>0</v>
      </c>
    </row>
    <row r="23" spans="1:16" ht="12.75">
      <c r="A23" s="163">
        <v>276</v>
      </c>
      <c r="B23" s="75" t="s">
        <v>185</v>
      </c>
      <c r="C23" s="76" t="s">
        <v>509</v>
      </c>
      <c r="D23" s="77" t="s">
        <v>510</v>
      </c>
      <c r="E23" s="78"/>
      <c r="F23" s="77"/>
      <c r="G23" s="164" t="s">
        <v>511</v>
      </c>
      <c r="H23" s="75"/>
      <c r="I23" s="77"/>
      <c r="J23" s="79">
        <v>2700</v>
      </c>
      <c r="K23" s="165"/>
      <c r="L23" s="166" t="s">
        <v>185</v>
      </c>
      <c r="M23" s="167">
        <f t="shared" si="0"/>
        <v>0</v>
      </c>
      <c r="N23" s="168">
        <v>2700</v>
      </c>
      <c r="O23" s="169">
        <f t="shared" si="1"/>
        <v>0</v>
      </c>
      <c r="P23">
        <f t="shared" si="2"/>
        <v>0</v>
      </c>
    </row>
    <row r="24" spans="1:16" ht="12.75">
      <c r="A24" s="163">
        <v>277</v>
      </c>
      <c r="B24" s="75" t="s">
        <v>185</v>
      </c>
      <c r="C24" s="76" t="s">
        <v>498</v>
      </c>
      <c r="D24" s="77" t="s">
        <v>512</v>
      </c>
      <c r="E24" s="78"/>
      <c r="F24" s="77"/>
      <c r="G24" s="164" t="s">
        <v>80</v>
      </c>
      <c r="H24" s="75"/>
      <c r="I24" s="77"/>
      <c r="J24" s="79">
        <v>245.6</v>
      </c>
      <c r="K24" s="165"/>
      <c r="L24" s="166" t="s">
        <v>185</v>
      </c>
      <c r="M24" s="167">
        <f t="shared" si="0"/>
        <v>0</v>
      </c>
      <c r="N24" s="168">
        <v>245.6</v>
      </c>
      <c r="O24" s="169">
        <f t="shared" si="1"/>
        <v>0</v>
      </c>
      <c r="P24">
        <f t="shared" si="2"/>
        <v>0</v>
      </c>
    </row>
    <row r="25" spans="1:16" ht="12.75">
      <c r="A25" s="163">
        <v>278</v>
      </c>
      <c r="B25" s="75" t="s">
        <v>271</v>
      </c>
      <c r="C25" s="76" t="s">
        <v>513</v>
      </c>
      <c r="D25" s="77" t="s">
        <v>514</v>
      </c>
      <c r="E25" s="78"/>
      <c r="F25" s="77"/>
      <c r="G25" s="164" t="s">
        <v>80</v>
      </c>
      <c r="H25" s="75"/>
      <c r="I25" s="77"/>
      <c r="J25" s="79">
        <v>30</v>
      </c>
      <c r="K25" s="165"/>
      <c r="L25" s="166" t="s">
        <v>271</v>
      </c>
      <c r="M25" s="167">
        <f t="shared" si="0"/>
        <v>0</v>
      </c>
      <c r="N25" s="168">
        <v>30</v>
      </c>
      <c r="O25" s="169">
        <f t="shared" si="1"/>
        <v>0</v>
      </c>
      <c r="P25">
        <f t="shared" si="2"/>
        <v>0</v>
      </c>
    </row>
    <row r="26" spans="1:16" ht="12.75">
      <c r="A26" s="163">
        <v>279</v>
      </c>
      <c r="B26" s="75" t="s">
        <v>271</v>
      </c>
      <c r="C26" s="76" t="s">
        <v>513</v>
      </c>
      <c r="D26" s="77" t="s">
        <v>515</v>
      </c>
      <c r="E26" s="78"/>
      <c r="F26" s="77"/>
      <c r="G26" s="164" t="s">
        <v>80</v>
      </c>
      <c r="H26" s="75"/>
      <c r="I26" s="77"/>
      <c r="J26" s="79">
        <v>225</v>
      </c>
      <c r="K26" s="165"/>
      <c r="L26" s="166" t="s">
        <v>271</v>
      </c>
      <c r="M26" s="167">
        <f t="shared" si="0"/>
        <v>0</v>
      </c>
      <c r="N26" s="168">
        <v>225</v>
      </c>
      <c r="O26" s="169">
        <f t="shared" si="1"/>
        <v>0</v>
      </c>
      <c r="P26">
        <f t="shared" si="2"/>
        <v>0</v>
      </c>
    </row>
    <row r="27" spans="1:16" ht="12.75">
      <c r="A27" s="163">
        <v>281</v>
      </c>
      <c r="B27" s="75" t="s">
        <v>362</v>
      </c>
      <c r="C27" s="76" t="s">
        <v>498</v>
      </c>
      <c r="D27" s="77" t="s">
        <v>516</v>
      </c>
      <c r="E27" s="78"/>
      <c r="F27" s="77"/>
      <c r="G27" s="164" t="s">
        <v>80</v>
      </c>
      <c r="H27" s="75"/>
      <c r="I27" s="77"/>
      <c r="J27" s="79">
        <v>331.4</v>
      </c>
      <c r="K27" s="165"/>
      <c r="L27" s="166" t="s">
        <v>362</v>
      </c>
      <c r="M27" s="167">
        <f t="shared" si="0"/>
        <v>0</v>
      </c>
      <c r="N27" s="168">
        <v>331.4</v>
      </c>
      <c r="O27" s="169">
        <f t="shared" si="1"/>
        <v>0</v>
      </c>
      <c r="P27">
        <f t="shared" si="2"/>
        <v>0</v>
      </c>
    </row>
    <row r="28" spans="1:16" ht="12.75">
      <c r="A28" s="163">
        <v>282</v>
      </c>
      <c r="B28" s="75" t="s">
        <v>362</v>
      </c>
      <c r="C28" s="76" t="s">
        <v>498</v>
      </c>
      <c r="D28" s="77" t="s">
        <v>516</v>
      </c>
      <c r="E28" s="78"/>
      <c r="F28" s="77"/>
      <c r="G28" s="164" t="s">
        <v>80</v>
      </c>
      <c r="H28" s="75"/>
      <c r="I28" s="77"/>
      <c r="J28" s="79">
        <v>268.6</v>
      </c>
      <c r="K28" s="165"/>
      <c r="L28" s="166" t="s">
        <v>362</v>
      </c>
      <c r="M28" s="167">
        <f t="shared" si="0"/>
        <v>0</v>
      </c>
      <c r="N28" s="168">
        <v>268.6</v>
      </c>
      <c r="O28" s="169">
        <f t="shared" si="1"/>
        <v>0</v>
      </c>
      <c r="P28">
        <f t="shared" si="2"/>
        <v>0</v>
      </c>
    </row>
    <row r="29" spans="1:16" ht="12.75">
      <c r="A29" s="163">
        <v>283</v>
      </c>
      <c r="B29" s="75" t="s">
        <v>362</v>
      </c>
      <c r="C29" s="76" t="s">
        <v>517</v>
      </c>
      <c r="D29" s="77" t="s">
        <v>518</v>
      </c>
      <c r="E29" s="78"/>
      <c r="F29" s="77"/>
      <c r="G29" s="164" t="s">
        <v>80</v>
      </c>
      <c r="H29" s="75"/>
      <c r="I29" s="77"/>
      <c r="J29" s="79">
        <v>13686.28</v>
      </c>
      <c r="K29" s="165"/>
      <c r="L29" s="166" t="s">
        <v>362</v>
      </c>
      <c r="M29" s="167">
        <f t="shared" si="0"/>
        <v>0</v>
      </c>
      <c r="N29" s="168">
        <v>13686.28</v>
      </c>
      <c r="O29" s="169">
        <f t="shared" si="1"/>
        <v>0</v>
      </c>
      <c r="P29">
        <f t="shared" si="2"/>
        <v>0</v>
      </c>
    </row>
    <row r="30" spans="1:16" ht="12.75">
      <c r="A30" s="163">
        <v>284</v>
      </c>
      <c r="B30" s="75" t="s">
        <v>362</v>
      </c>
      <c r="C30" s="76" t="s">
        <v>519</v>
      </c>
      <c r="D30" s="77" t="s">
        <v>520</v>
      </c>
      <c r="E30" s="78"/>
      <c r="F30" s="77"/>
      <c r="G30" s="164" t="s">
        <v>80</v>
      </c>
      <c r="H30" s="75"/>
      <c r="I30" s="77"/>
      <c r="J30" s="79">
        <v>501.97</v>
      </c>
      <c r="K30" s="165"/>
      <c r="L30" s="166" t="s">
        <v>362</v>
      </c>
      <c r="M30" s="167">
        <f t="shared" si="0"/>
        <v>0</v>
      </c>
      <c r="N30" s="168">
        <v>501.97</v>
      </c>
      <c r="O30" s="169">
        <f t="shared" si="1"/>
        <v>0</v>
      </c>
      <c r="P30">
        <f t="shared" si="2"/>
        <v>0</v>
      </c>
    </row>
    <row r="31" spans="1:16" ht="12.75">
      <c r="A31" s="163">
        <v>285</v>
      </c>
      <c r="B31" s="75" t="s">
        <v>362</v>
      </c>
      <c r="C31" s="76" t="s">
        <v>519</v>
      </c>
      <c r="D31" s="77" t="s">
        <v>520</v>
      </c>
      <c r="E31" s="78"/>
      <c r="F31" s="77"/>
      <c r="G31" s="164" t="s">
        <v>80</v>
      </c>
      <c r="H31" s="75"/>
      <c r="I31" s="77"/>
      <c r="J31" s="79">
        <v>1743.89</v>
      </c>
      <c r="K31" s="165"/>
      <c r="L31" s="166" t="s">
        <v>362</v>
      </c>
      <c r="M31" s="167">
        <f t="shared" si="0"/>
        <v>0</v>
      </c>
      <c r="N31" s="168">
        <v>1743.89</v>
      </c>
      <c r="O31" s="169">
        <f t="shared" si="1"/>
        <v>0</v>
      </c>
      <c r="P31">
        <f t="shared" si="2"/>
        <v>0</v>
      </c>
    </row>
    <row r="32" spans="1:16" ht="12.75">
      <c r="A32" s="163">
        <v>286</v>
      </c>
      <c r="B32" s="75" t="s">
        <v>362</v>
      </c>
      <c r="C32" s="76" t="s">
        <v>519</v>
      </c>
      <c r="D32" s="77" t="s">
        <v>520</v>
      </c>
      <c r="E32" s="78"/>
      <c r="F32" s="77"/>
      <c r="G32" s="164" t="s">
        <v>80</v>
      </c>
      <c r="H32" s="75"/>
      <c r="I32" s="77"/>
      <c r="J32" s="79">
        <v>209.92</v>
      </c>
      <c r="K32" s="165"/>
      <c r="L32" s="166" t="s">
        <v>362</v>
      </c>
      <c r="M32" s="167">
        <f t="shared" si="0"/>
        <v>0</v>
      </c>
      <c r="N32" s="168">
        <v>209.92</v>
      </c>
      <c r="O32" s="169">
        <f t="shared" si="1"/>
        <v>0</v>
      </c>
      <c r="P32">
        <f t="shared" si="2"/>
        <v>0</v>
      </c>
    </row>
    <row r="33" spans="1:16" ht="12.75">
      <c r="A33" s="163">
        <v>287</v>
      </c>
      <c r="B33" s="75" t="s">
        <v>362</v>
      </c>
      <c r="C33" s="76" t="s">
        <v>521</v>
      </c>
      <c r="D33" s="77" t="s">
        <v>520</v>
      </c>
      <c r="E33" s="78"/>
      <c r="F33" s="77"/>
      <c r="G33" s="164" t="s">
        <v>80</v>
      </c>
      <c r="H33" s="75"/>
      <c r="I33" s="77"/>
      <c r="J33" s="79">
        <v>1284.26</v>
      </c>
      <c r="K33" s="165"/>
      <c r="L33" s="166" t="s">
        <v>362</v>
      </c>
      <c r="M33" s="167">
        <f t="shared" si="0"/>
        <v>0</v>
      </c>
      <c r="N33" s="168">
        <v>1284.26</v>
      </c>
      <c r="O33" s="169">
        <f t="shared" si="1"/>
        <v>0</v>
      </c>
      <c r="P33">
        <f t="shared" si="2"/>
        <v>0</v>
      </c>
    </row>
    <row r="34" spans="1:16" ht="12.75">
      <c r="A34" s="163">
        <v>288</v>
      </c>
      <c r="B34" s="75" t="s">
        <v>362</v>
      </c>
      <c r="C34" s="76" t="s">
        <v>519</v>
      </c>
      <c r="D34" s="77" t="s">
        <v>520</v>
      </c>
      <c r="E34" s="78"/>
      <c r="F34" s="77"/>
      <c r="G34" s="164" t="s">
        <v>80</v>
      </c>
      <c r="H34" s="75"/>
      <c r="I34" s="77"/>
      <c r="J34" s="79">
        <v>6998.85</v>
      </c>
      <c r="K34" s="165"/>
      <c r="L34" s="166" t="s">
        <v>362</v>
      </c>
      <c r="M34" s="167">
        <f t="shared" si="0"/>
        <v>0</v>
      </c>
      <c r="N34" s="168">
        <v>6998.85</v>
      </c>
      <c r="O34" s="169">
        <f t="shared" si="1"/>
        <v>0</v>
      </c>
      <c r="P34">
        <f t="shared" si="2"/>
        <v>0</v>
      </c>
    </row>
    <row r="35" spans="1:16" ht="12.75">
      <c r="A35" s="163">
        <v>289</v>
      </c>
      <c r="B35" s="75" t="s">
        <v>362</v>
      </c>
      <c r="C35" s="76" t="s">
        <v>521</v>
      </c>
      <c r="D35" s="77" t="s">
        <v>520</v>
      </c>
      <c r="E35" s="78"/>
      <c r="F35" s="77"/>
      <c r="G35" s="164" t="s">
        <v>80</v>
      </c>
      <c r="H35" s="75"/>
      <c r="I35" s="77"/>
      <c r="J35" s="79">
        <v>3355.4</v>
      </c>
      <c r="K35" s="165"/>
      <c r="L35" s="166" t="s">
        <v>362</v>
      </c>
      <c r="M35" s="167">
        <f t="shared" si="0"/>
        <v>0</v>
      </c>
      <c r="N35" s="168">
        <v>3355.4</v>
      </c>
      <c r="O35" s="169">
        <f t="shared" si="1"/>
        <v>0</v>
      </c>
      <c r="P35">
        <f t="shared" si="2"/>
        <v>0</v>
      </c>
    </row>
    <row r="36" spans="1:16" ht="12.75">
      <c r="A36" s="163">
        <v>300</v>
      </c>
      <c r="B36" s="75" t="s">
        <v>398</v>
      </c>
      <c r="C36" s="76" t="s">
        <v>522</v>
      </c>
      <c r="D36" s="77" t="s">
        <v>523</v>
      </c>
      <c r="E36" s="78"/>
      <c r="F36" s="77"/>
      <c r="G36" s="164" t="s">
        <v>524</v>
      </c>
      <c r="H36" s="75"/>
      <c r="I36" s="77"/>
      <c r="J36" s="79">
        <v>95</v>
      </c>
      <c r="K36" s="165"/>
      <c r="L36" s="166" t="s">
        <v>398</v>
      </c>
      <c r="M36" s="167">
        <f t="shared" si="0"/>
        <v>0</v>
      </c>
      <c r="N36" s="168">
        <v>95</v>
      </c>
      <c r="O36" s="169">
        <f t="shared" si="1"/>
        <v>0</v>
      </c>
      <c r="P36">
        <f t="shared" si="2"/>
        <v>0</v>
      </c>
    </row>
    <row r="37" spans="1:16" ht="12.75">
      <c r="A37" s="163">
        <v>304</v>
      </c>
      <c r="B37" s="75" t="s">
        <v>461</v>
      </c>
      <c r="C37" s="76" t="s">
        <v>498</v>
      </c>
      <c r="D37" s="77" t="s">
        <v>525</v>
      </c>
      <c r="E37" s="78"/>
      <c r="F37" s="77"/>
      <c r="G37" s="164" t="s">
        <v>80</v>
      </c>
      <c r="H37" s="75"/>
      <c r="I37" s="77"/>
      <c r="J37" s="79">
        <v>1162.03</v>
      </c>
      <c r="K37" s="165"/>
      <c r="L37" s="166" t="s">
        <v>461</v>
      </c>
      <c r="M37" s="167">
        <f t="shared" si="0"/>
        <v>0</v>
      </c>
      <c r="N37" s="168">
        <v>1162.03</v>
      </c>
      <c r="O37" s="169">
        <f t="shared" si="1"/>
        <v>0</v>
      </c>
      <c r="P37">
        <f t="shared" si="2"/>
        <v>0</v>
      </c>
    </row>
    <row r="38" spans="1:16" ht="12.75">
      <c r="A38" s="163">
        <v>317</v>
      </c>
      <c r="B38" s="75" t="s">
        <v>461</v>
      </c>
      <c r="C38" s="76" t="s">
        <v>500</v>
      </c>
      <c r="D38" s="77" t="s">
        <v>501</v>
      </c>
      <c r="E38" s="78"/>
      <c r="F38" s="77"/>
      <c r="G38" s="164" t="s">
        <v>80</v>
      </c>
      <c r="H38" s="75"/>
      <c r="I38" s="77"/>
      <c r="J38" s="79">
        <v>98.77</v>
      </c>
      <c r="K38" s="165"/>
      <c r="L38" s="166" t="s">
        <v>461</v>
      </c>
      <c r="M38" s="167">
        <f t="shared" si="0"/>
        <v>0</v>
      </c>
      <c r="N38" s="168">
        <v>98.77</v>
      </c>
      <c r="O38" s="169">
        <f t="shared" si="1"/>
        <v>0</v>
      </c>
      <c r="P38">
        <f t="shared" si="2"/>
        <v>0</v>
      </c>
    </row>
    <row r="39" spans="1:16" ht="12.75">
      <c r="A39" s="163">
        <v>318</v>
      </c>
      <c r="B39" s="75" t="s">
        <v>461</v>
      </c>
      <c r="C39" s="76" t="s">
        <v>500</v>
      </c>
      <c r="D39" s="77" t="s">
        <v>502</v>
      </c>
      <c r="E39" s="78"/>
      <c r="F39" s="77"/>
      <c r="G39" s="164" t="s">
        <v>80</v>
      </c>
      <c r="H39" s="75"/>
      <c r="I39" s="77"/>
      <c r="J39" s="79">
        <v>146.03</v>
      </c>
      <c r="K39" s="165"/>
      <c r="L39" s="166" t="s">
        <v>461</v>
      </c>
      <c r="M39" s="167">
        <f t="shared" si="0"/>
        <v>0</v>
      </c>
      <c r="N39" s="168">
        <v>146.03</v>
      </c>
      <c r="O39" s="169">
        <f t="shared" si="1"/>
        <v>0</v>
      </c>
      <c r="P39">
        <f t="shared" si="2"/>
        <v>0</v>
      </c>
    </row>
    <row r="40" spans="1:16" ht="12.75">
      <c r="A40" s="163">
        <v>319</v>
      </c>
      <c r="B40" s="75" t="s">
        <v>461</v>
      </c>
      <c r="C40" s="76" t="s">
        <v>500</v>
      </c>
      <c r="D40" s="77" t="s">
        <v>502</v>
      </c>
      <c r="E40" s="78"/>
      <c r="F40" s="77"/>
      <c r="G40" s="164" t="s">
        <v>80</v>
      </c>
      <c r="H40" s="75"/>
      <c r="I40" s="77"/>
      <c r="J40" s="79">
        <v>318.5</v>
      </c>
      <c r="K40" s="165"/>
      <c r="L40" s="166" t="s">
        <v>461</v>
      </c>
      <c r="M40" s="167">
        <f t="shared" si="0"/>
        <v>0</v>
      </c>
      <c r="N40" s="168">
        <v>318.5</v>
      </c>
      <c r="O40" s="169">
        <f t="shared" si="1"/>
        <v>0</v>
      </c>
      <c r="P40">
        <f t="shared" si="2"/>
        <v>0</v>
      </c>
    </row>
    <row r="41" spans="1:16" ht="12.75">
      <c r="A41" s="163">
        <v>320</v>
      </c>
      <c r="B41" s="75" t="s">
        <v>461</v>
      </c>
      <c r="C41" s="76" t="s">
        <v>500</v>
      </c>
      <c r="D41" s="77" t="s">
        <v>526</v>
      </c>
      <c r="E41" s="78"/>
      <c r="F41" s="77"/>
      <c r="G41" s="164" t="s">
        <v>80</v>
      </c>
      <c r="H41" s="75"/>
      <c r="I41" s="77"/>
      <c r="J41" s="79">
        <v>470</v>
      </c>
      <c r="K41" s="165"/>
      <c r="L41" s="166" t="s">
        <v>461</v>
      </c>
      <c r="M41" s="167">
        <f t="shared" si="0"/>
        <v>0</v>
      </c>
      <c r="N41" s="168">
        <v>470</v>
      </c>
      <c r="O41" s="169">
        <f t="shared" si="1"/>
        <v>0</v>
      </c>
      <c r="P41">
        <f t="shared" si="2"/>
        <v>0</v>
      </c>
    </row>
    <row r="42" spans="1:16" ht="12.75">
      <c r="A42" s="163">
        <v>321</v>
      </c>
      <c r="B42" s="75" t="s">
        <v>461</v>
      </c>
      <c r="C42" s="76" t="s">
        <v>500</v>
      </c>
      <c r="D42" s="77" t="s">
        <v>527</v>
      </c>
      <c r="E42" s="78"/>
      <c r="F42" s="77"/>
      <c r="G42" s="164" t="s">
        <v>80</v>
      </c>
      <c r="H42" s="75"/>
      <c r="I42" s="77"/>
      <c r="J42" s="79">
        <v>49.61</v>
      </c>
      <c r="K42" s="165"/>
      <c r="L42" s="166" t="s">
        <v>461</v>
      </c>
      <c r="M42" s="167">
        <f t="shared" si="0"/>
        <v>0</v>
      </c>
      <c r="N42" s="168">
        <v>49.61</v>
      </c>
      <c r="O42" s="169">
        <f t="shared" si="1"/>
        <v>0</v>
      </c>
      <c r="P42">
        <f t="shared" si="2"/>
        <v>0</v>
      </c>
    </row>
    <row r="43" spans="1:15" ht="12.75">
      <c r="A43" s="163"/>
      <c r="B43" s="75"/>
      <c r="C43" s="76"/>
      <c r="D43" s="77"/>
      <c r="E43" s="78"/>
      <c r="F43" s="77"/>
      <c r="G43" s="164"/>
      <c r="H43" s="75"/>
      <c r="I43" s="77"/>
      <c r="J43" s="79"/>
      <c r="K43" s="170"/>
      <c r="L43" s="171"/>
      <c r="M43" s="172"/>
      <c r="N43" s="173"/>
      <c r="O43" s="174"/>
    </row>
    <row r="44" spans="1:15" ht="12.75">
      <c r="A44" s="163"/>
      <c r="B44" s="75"/>
      <c r="C44" s="76"/>
      <c r="D44" s="77"/>
      <c r="E44" s="78"/>
      <c r="F44" s="77"/>
      <c r="G44" s="164"/>
      <c r="H44" s="75"/>
      <c r="I44" s="77"/>
      <c r="J44" s="79"/>
      <c r="K44" s="170"/>
      <c r="L44" s="171"/>
      <c r="M44" s="175" t="s">
        <v>528</v>
      </c>
      <c r="N44" s="176">
        <f>SUM(P8:P42)</f>
        <v>0</v>
      </c>
      <c r="O44" s="177">
        <f>SUM(O8:O42)</f>
        <v>0</v>
      </c>
    </row>
    <row r="45" spans="1:15" ht="12.75">
      <c r="A45" s="163"/>
      <c r="B45" s="75"/>
      <c r="C45" s="76"/>
      <c r="D45" s="77"/>
      <c r="E45" s="78"/>
      <c r="F45" s="77"/>
      <c r="G45" s="164"/>
      <c r="H45" s="75"/>
      <c r="I45" s="77"/>
      <c r="J45" s="79"/>
      <c r="K45" s="170"/>
      <c r="L45" s="171"/>
      <c r="M45" s="175" t="s">
        <v>529</v>
      </c>
      <c r="N45" s="176"/>
      <c r="O45" s="177">
        <f>IF(N44&lt;&gt;0,O44/N44,0)</f>
        <v>0</v>
      </c>
    </row>
    <row r="46" spans="1:15" ht="12.75">
      <c r="A46" s="163"/>
      <c r="B46" s="75"/>
      <c r="C46" s="76"/>
      <c r="D46" s="77"/>
      <c r="E46" s="78"/>
      <c r="F46" s="77"/>
      <c r="G46" s="164"/>
      <c r="H46" s="75"/>
      <c r="I46" s="77"/>
      <c r="J46" s="79"/>
      <c r="K46" s="170"/>
      <c r="L46" s="171"/>
      <c r="M46" s="175"/>
      <c r="N46" s="176"/>
      <c r="O46" s="177"/>
    </row>
    <row r="47" spans="1:15" ht="12.75">
      <c r="A47" s="163"/>
      <c r="B47" s="75"/>
      <c r="C47" s="76"/>
      <c r="D47" s="77"/>
      <c r="E47" s="78"/>
      <c r="F47" s="77"/>
      <c r="G47" s="164"/>
      <c r="H47" s="75"/>
      <c r="I47" s="77"/>
      <c r="J47" s="79"/>
      <c r="K47" s="170"/>
      <c r="L47" s="171"/>
      <c r="M47" s="175" t="s">
        <v>493</v>
      </c>
      <c r="N47" s="176">
        <f>FattureTempi!AG114</f>
        <v>115769.89000000004</v>
      </c>
      <c r="O47" s="177">
        <f>FattureTempi!AH114</f>
        <v>-28271.270000000008</v>
      </c>
    </row>
    <row r="48" spans="1:15" ht="12.75">
      <c r="A48" s="163"/>
      <c r="B48" s="75"/>
      <c r="C48" s="76"/>
      <c r="D48" s="77"/>
      <c r="E48" s="78"/>
      <c r="F48" s="77"/>
      <c r="G48" s="164"/>
      <c r="H48" s="75"/>
      <c r="I48" s="77"/>
      <c r="J48" s="79"/>
      <c r="K48" s="170"/>
      <c r="L48" s="171"/>
      <c r="M48" s="175" t="s">
        <v>494</v>
      </c>
      <c r="N48" s="176"/>
      <c r="O48" s="177">
        <f>FattureTempi!AH115</f>
        <v>-0.2442022705558414</v>
      </c>
    </row>
    <row r="49" spans="1:15" ht="12.75">
      <c r="A49" s="163"/>
      <c r="B49" s="75"/>
      <c r="C49" s="76"/>
      <c r="D49" s="77"/>
      <c r="E49" s="78"/>
      <c r="F49" s="77"/>
      <c r="G49" s="164"/>
      <c r="H49" s="75"/>
      <c r="I49" s="77"/>
      <c r="J49" s="79"/>
      <c r="K49" s="170"/>
      <c r="L49" s="171"/>
      <c r="M49" s="175"/>
      <c r="N49" s="176"/>
      <c r="O49" s="177"/>
    </row>
    <row r="50" spans="1:15" ht="12.75">
      <c r="A50" s="163"/>
      <c r="B50" s="75"/>
      <c r="C50" s="76"/>
      <c r="D50" s="77"/>
      <c r="E50" s="78"/>
      <c r="F50" s="77"/>
      <c r="G50" s="164"/>
      <c r="H50" s="75"/>
      <c r="I50" s="77"/>
      <c r="J50" s="79"/>
      <c r="K50" s="170"/>
      <c r="L50" s="171"/>
      <c r="M50" s="178" t="s">
        <v>530</v>
      </c>
      <c r="N50" s="179">
        <f>N47+N44</f>
        <v>115769.89000000004</v>
      </c>
      <c r="O50" s="180">
        <f>O47+O44</f>
        <v>-28271.270000000008</v>
      </c>
    </row>
    <row r="51" spans="1:15" ht="12.75">
      <c r="A51" s="163"/>
      <c r="B51" s="75"/>
      <c r="C51" s="76"/>
      <c r="D51" s="77"/>
      <c r="E51" s="78"/>
      <c r="F51" s="77"/>
      <c r="G51" s="164"/>
      <c r="H51" s="75"/>
      <c r="I51" s="77"/>
      <c r="J51" s="79"/>
      <c r="K51" s="170"/>
      <c r="L51" s="171"/>
      <c r="M51" s="178" t="s">
        <v>531</v>
      </c>
      <c r="N51" s="179"/>
      <c r="O51" s="180">
        <f>(O50/N50)</f>
        <v>-0.2442022705558414</v>
      </c>
    </row>
    <row r="52" ht="12.75">
      <c r="O52" s="135"/>
    </row>
    <row r="53" spans="9:10" ht="12.75">
      <c r="I53" s="6"/>
      <c r="J5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2021-11-10T11:50:19Z</dcterms:modified>
  <cp:category/>
  <cp:version/>
  <cp:contentType/>
  <cp:contentStatus/>
</cp:coreProperties>
</file>