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'FattureTempi'!$A$1:$AI$164</definedName>
  </definedNames>
  <calcPr fullCalcOnLoad="1"/>
</workbook>
</file>

<file path=xl/sharedStrings.xml><?xml version="1.0" encoding="utf-8"?>
<sst xmlns="http://schemas.openxmlformats.org/spreadsheetml/2006/main" count="1712" uniqueCount="493">
  <si>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</si>
  <si>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</si>
  <si>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</si>
  <si>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</si>
  <si>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</si>
  <si>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</si>
  <si>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</si>
  <si>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</si>
  <si>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</si>
  <si>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</si>
  <si>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</si>
  <si>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</si>
  <si>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</si>
  <si>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</si>
  <si>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</si>
  <si>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</si>
  <si>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</si>
  <si>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</si>
  <si>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</si>
  <si>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</si>
  <si>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</si>
  <si>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</si>
  <si>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</si>
  <si>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</si>
  <si>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</si>
  <si>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</si>
  <si>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</si>
  <si>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</si>
  <si>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</si>
  <si>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</si>
  <si>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</si>
  <si>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</si>
  <si>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</si>
  <si>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</si>
  <si>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</si>
  <si>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</si>
  <si>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</si>
  <si>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</si>
  <si>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</si>
  <si>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</si>
  <si>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</si>
  <si>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</si>
  <si>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</si>
  <si>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</si>
  <si>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</si>
  <si>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</si>
  <si>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</si>
  <si>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</si>
  <si>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</si>
  <si>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</si>
  <si>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</si>
  <si>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</si>
  <si>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</si>
  <si>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</si>
  <si>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</si>
  <si>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</si>
  <si>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</si>
  <si>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</si>
  <si>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</si>
  <si>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</si>
  <si>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</si>
  <si>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</si>
  <si>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</si>
  <si>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</si>
  <si>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</si>
  <si>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</si>
  <si>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</si>
  <si>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</si>
  <si>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</si>
  <si>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</si>
  <si>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</si>
  <si>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</si>
  <si>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</si>
  <si>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Usseaux</t>
  </si>
  <si>
    <t>Tempestività dei Pagamenti - Elenco Fatture Pagate - Periodo 01/07/2020 - 30/09/2020</t>
  </si>
  <si>
    <t>11/07/2014</t>
  </si>
  <si>
    <t>7X02910909</t>
  </si>
  <si>
    <t>03/06/2014</t>
  </si>
  <si>
    <t>FATTURA FORNITORE N. 7X02910909 DEL 03/06/2014</t>
  </si>
  <si>
    <t>NO</t>
  </si>
  <si>
    <t>Z722866BD9</t>
  </si>
  <si>
    <t>02/07/2014</t>
  </si>
  <si>
    <t>TIM S.P.A</t>
  </si>
  <si>
    <t>00488410010</t>
  </si>
  <si>
    <t>SERVIZIO AMMINISTRATIVO E FINANZIARIO</t>
  </si>
  <si>
    <t>08/09/2020</t>
  </si>
  <si>
    <t>11/09/2020</t>
  </si>
  <si>
    <t>31/08/2014</t>
  </si>
  <si>
    <t>14/07/2020</t>
  </si>
  <si>
    <t>043/20</t>
  </si>
  <si>
    <t>09/06/2020</t>
  </si>
  <si>
    <t>RISTAMPA MAPPE E TOVAGLIETTA</t>
  </si>
  <si>
    <t>SI</t>
  </si>
  <si>
    <t>Z732D28121</t>
  </si>
  <si>
    <t>Società Filografica s.a.s</t>
  </si>
  <si>
    <t>09138060018</t>
  </si>
  <si>
    <t/>
  </si>
  <si>
    <t>AREA PATRIMONIO E VIGILANZA</t>
  </si>
  <si>
    <t>09/07/2020</t>
  </si>
  <si>
    <t>31/07/2020</t>
  </si>
  <si>
    <t>66</t>
  </si>
  <si>
    <t>28/05/2020</t>
  </si>
  <si>
    <t>FATTURA N. 66 DEL 28/05/2020 FIORI PER BORGATE</t>
  </si>
  <si>
    <t>ZEB2CF253F</t>
  </si>
  <si>
    <t>AZ. AGR. MERIANO FRANCESCO M.&amp;D. S.S.</t>
  </si>
  <si>
    <t>02628900017</t>
  </si>
  <si>
    <t>SERVIZIO TECNICO</t>
  </si>
  <si>
    <t>27/06/2020</t>
  </si>
  <si>
    <t>03/08/2020</t>
  </si>
  <si>
    <t>7</t>
  </si>
  <si>
    <t>08/06/2020</t>
  </si>
  <si>
    <t>FATTURA N. 7 DEL 08/06/2020 FIORI PER BORGATE</t>
  </si>
  <si>
    <t>FLORICOLTURA "LA SERRA" di COMBA DAVIDE</t>
  </si>
  <si>
    <t>05275620010</t>
  </si>
  <si>
    <t>08/07/2020</t>
  </si>
  <si>
    <t>16/09/2020</t>
  </si>
  <si>
    <t>00000050298</t>
  </si>
  <si>
    <t>29/05/2020</t>
  </si>
  <si>
    <t>Det. 39 Servizio Tecnico 14-05-2020</t>
  </si>
  <si>
    <t>Z672CFFCAB</t>
  </si>
  <si>
    <t>04/06/2020</t>
  </si>
  <si>
    <t>B.M. Servizi S.r.l.</t>
  </si>
  <si>
    <t>03084000128</t>
  </si>
  <si>
    <t>04/07/2020</t>
  </si>
  <si>
    <t>2/PA</t>
  </si>
  <si>
    <t>22/07/2020</t>
  </si>
  <si>
    <t>FATTURA N. 2/PA DEL 22/07/2020LAVORI DI MANUTENZIONE E MESSA IN PRISTINO RETE SENTIERISTICA</t>
  </si>
  <si>
    <t>Z382DB24DA</t>
  </si>
  <si>
    <t>23/07/2020</t>
  </si>
  <si>
    <t>NATURALP di BONNIN IVANO</t>
  </si>
  <si>
    <t>09978710011</t>
  </si>
  <si>
    <t>22/08/2020</t>
  </si>
  <si>
    <t>22/2020</t>
  </si>
  <si>
    <t>13/07/2020</t>
  </si>
  <si>
    <t>ZC72D9E681</t>
  </si>
  <si>
    <t>STUDIO PUNTO A CAPO DI GIGLIOLA FOSCHIANO</t>
  </si>
  <si>
    <t>10777140012</t>
  </si>
  <si>
    <t>FSCGLL72M52G674L</t>
  </si>
  <si>
    <t>12/08/2020</t>
  </si>
  <si>
    <t>709</t>
  </si>
  <si>
    <t>FATTURA N. 709 DEL 14/07/2020 ASSISTENZA SERVIZIO FINANZIARIO</t>
  </si>
  <si>
    <t>Z1F2CB3735</t>
  </si>
  <si>
    <t>15/07/2020</t>
  </si>
  <si>
    <t>MACPAL S.A.S.</t>
  </si>
  <si>
    <t>03151840042</t>
  </si>
  <si>
    <t>14/08/2020</t>
  </si>
  <si>
    <t>PJ02581668</t>
  </si>
  <si>
    <t>31/05/2020</t>
  </si>
  <si>
    <t>FATTURA N. PJ02581668 DEL 31/05/2020 CARBURANTE</t>
  </si>
  <si>
    <t>Z0A271EAD2</t>
  </si>
  <si>
    <t>03/06/2020</t>
  </si>
  <si>
    <t>KUWAIT PETROLEUM ITALIA SPA</t>
  </si>
  <si>
    <t>00891951006</t>
  </si>
  <si>
    <t>02/07/2020</t>
  </si>
  <si>
    <t>PJ02696205</t>
  </si>
  <si>
    <t>30/06/2020</t>
  </si>
  <si>
    <t>FATTURA N. PJ02696205 DEL 30/06/2020 CARBURANTE</t>
  </si>
  <si>
    <t>03/07/2020</t>
  </si>
  <si>
    <t>01/08/2020</t>
  </si>
  <si>
    <t>06/08/2020</t>
  </si>
  <si>
    <t>97/20/2</t>
  </si>
  <si>
    <t>23/03/2020</t>
  </si>
  <si>
    <t>FATTURA N. 97/20/2 DEL 23/03/2020 I TRIMESTRE</t>
  </si>
  <si>
    <t>Z0519E39FC</t>
  </si>
  <si>
    <t>24/03/2020</t>
  </si>
  <si>
    <t>TECNOTEAM S.R.L.</t>
  </si>
  <si>
    <t>03070730019</t>
  </si>
  <si>
    <t>31/08/2020</t>
  </si>
  <si>
    <t>22/04/2020</t>
  </si>
  <si>
    <t>210/20/2</t>
  </si>
  <si>
    <t>26/06/2020</t>
  </si>
  <si>
    <t>FATTURA N. 210/20/2 DEL 26/06/2020 II TRIMESTRE</t>
  </si>
  <si>
    <t>29/07/2020</t>
  </si>
  <si>
    <t>18/08/2020</t>
  </si>
  <si>
    <t>481</t>
  </si>
  <si>
    <t>PARCO GIOCHI INCLUSIVO</t>
  </si>
  <si>
    <t>Z2429C4016</t>
  </si>
  <si>
    <t>HOLZHOF</t>
  </si>
  <si>
    <t>01762120226</t>
  </si>
  <si>
    <t>00458210218</t>
  </si>
  <si>
    <t>14/09/2020</t>
  </si>
  <si>
    <t>00424/12</t>
  </si>
  <si>
    <t>27/07/2020</t>
  </si>
  <si>
    <t>SUPPORTO UFFICIO TRIBUTI</t>
  </si>
  <si>
    <t>Z6C2CFFFFA</t>
  </si>
  <si>
    <t>28/07/2020</t>
  </si>
  <si>
    <t>ENTI REV srl</t>
  </si>
  <si>
    <t>02037190044</t>
  </si>
  <si>
    <t>26/08/2020</t>
  </si>
  <si>
    <t>6 / 1997 / 2020</t>
  </si>
  <si>
    <t>FATTURA</t>
  </si>
  <si>
    <t>Z5D281C3D2</t>
  </si>
  <si>
    <t>10/07/2020</t>
  </si>
  <si>
    <t>ALMA SPA</t>
  </si>
  <si>
    <t>00572290047</t>
  </si>
  <si>
    <t>08/08/2020</t>
  </si>
  <si>
    <t>081/2020</t>
  </si>
  <si>
    <t>07/08/2020</t>
  </si>
  <si>
    <t>RISTAMPA TOVAGLIETTE</t>
  </si>
  <si>
    <t>Z8D2DE349B</t>
  </si>
  <si>
    <t>10/08/2020</t>
  </si>
  <si>
    <t>06/09/2020</t>
  </si>
  <si>
    <t>272/EL</t>
  </si>
  <si>
    <t>25/05/2020</t>
  </si>
  <si>
    <t>BUSTE PER CORRISPONDENZA</t>
  </si>
  <si>
    <t>ZA92CFD72B</t>
  </si>
  <si>
    <t>TIPOLITOGRAFIA MANITTO SRL</t>
  </si>
  <si>
    <t>01037050018</t>
  </si>
  <si>
    <t>24/06/2020</t>
  </si>
  <si>
    <t>07/09/2020</t>
  </si>
  <si>
    <t>6/00035036</t>
  </si>
  <si>
    <t>CANONE BANDA LARGA</t>
  </si>
  <si>
    <t>Z6F2A35594</t>
  </si>
  <si>
    <t>PSA S.R.L.</t>
  </si>
  <si>
    <t>09632490018</t>
  </si>
  <si>
    <t>09/09/2020</t>
  </si>
  <si>
    <t>10/PA</t>
  </si>
  <si>
    <t>20/08/2020</t>
  </si>
  <si>
    <t>Fattura PA del 20/08/2020 N.ro 10/PA</t>
  </si>
  <si>
    <t>8072492F1F</t>
  </si>
  <si>
    <t>21/08/2020</t>
  </si>
  <si>
    <t>SEYES S.R.L.</t>
  </si>
  <si>
    <t>10701260019</t>
  </si>
  <si>
    <t>27/08/2020</t>
  </si>
  <si>
    <t>20/09/2020</t>
  </si>
  <si>
    <t>11/PA</t>
  </si>
  <si>
    <t>Fattura PA del 20/08/2020 N.ro 11/PA</t>
  </si>
  <si>
    <t>ZB52C513BF</t>
  </si>
  <si>
    <t>13/PA</t>
  </si>
  <si>
    <t>Fattura PA del 20/08/2020 N.ro 13/PA</t>
  </si>
  <si>
    <t>ZA92D86CC8</t>
  </si>
  <si>
    <t>24/08/2020</t>
  </si>
  <si>
    <t>2030030187</t>
  </si>
  <si>
    <t>Laux   Via al Lago   4 nuovi PL a palo Ove applicabile, imposta di bollo assolta in modo virtuale ai sensi del DM 17 giugno 2014.</t>
  </si>
  <si>
    <t>Z7D28512BF</t>
  </si>
  <si>
    <t>ENEL SOLE srl TOSAP</t>
  </si>
  <si>
    <t>02322600541</t>
  </si>
  <si>
    <t>38/PA</t>
  </si>
  <si>
    <t>SERVIZIO DI SGOMBERO NEVE E TRATTAMENTO ANTIGELO</t>
  </si>
  <si>
    <t>Z562058191</t>
  </si>
  <si>
    <t>JOURDAN ROBERTO</t>
  </si>
  <si>
    <t>05316630010</t>
  </si>
  <si>
    <t>JRDRRT68P23G674F</t>
  </si>
  <si>
    <t>549</t>
  </si>
  <si>
    <t>26/05/2020</t>
  </si>
  <si>
    <t>LIQUIDAZIONE FATTURE PRECEDENTEMENTE IMPEGNATE</t>
  </si>
  <si>
    <t>Z4F2CFE0A1</t>
  </si>
  <si>
    <t>27/05/2020</t>
  </si>
  <si>
    <t>NEW INK SNC</t>
  </si>
  <si>
    <t>11958530013</t>
  </si>
  <si>
    <t>25/06/2020</t>
  </si>
  <si>
    <t>980</t>
  </si>
  <si>
    <t>IMPEGNO DI SPESA PER ACQUISTO MONITOR, TASTIERA E MOUSE PER POSTAZIONE TELECAMERE</t>
  </si>
  <si>
    <t>Z8D2D329EA</t>
  </si>
  <si>
    <t>05/06/2020</t>
  </si>
  <si>
    <t>ALPIMEDIA COMMUNICATION snc DI BERGESIO E MARTIN</t>
  </si>
  <si>
    <t>07181160016</t>
  </si>
  <si>
    <t>05/07/2020</t>
  </si>
  <si>
    <t>FATTPA 5_20</t>
  </si>
  <si>
    <t>PREVENTIVO DEL 27/11/2019.</t>
  </si>
  <si>
    <t>ZF32C5F065</t>
  </si>
  <si>
    <t>AGRIDEA di Ramonda Fabio</t>
  </si>
  <si>
    <t>08992430010</t>
  </si>
  <si>
    <t>RMNFBA82E08L219C</t>
  </si>
  <si>
    <t>S02202000024</t>
  </si>
  <si>
    <t>CIG ZE82CF0EDE DETERMINA N 33 DEL 11/05/20</t>
  </si>
  <si>
    <t>ZE82CF0EDE</t>
  </si>
  <si>
    <t>S.P. SANARTEC PIEMONTE SRL</t>
  </si>
  <si>
    <t>11146600017</t>
  </si>
  <si>
    <t>Ft ex art.6 c.5 Comune di USSEAUX</t>
  </si>
  <si>
    <t>ZE72186CF2</t>
  </si>
  <si>
    <t>24/07/2020</t>
  </si>
  <si>
    <t>S.T.A. s.r.l. STUDIO TECNICO ASSOCIATO</t>
  </si>
  <si>
    <t>07293780016</t>
  </si>
  <si>
    <t>15/09/2020</t>
  </si>
  <si>
    <t>28/09/2020</t>
  </si>
  <si>
    <t>5600001069</t>
  </si>
  <si>
    <t>07/07/2020</t>
  </si>
  <si>
    <t>IMPEGNO DI SPESA PER CANONE 2020 SERVIZIO MUDE PIEMONTE</t>
  </si>
  <si>
    <t>C.S.I PIEMONTE</t>
  </si>
  <si>
    <t>01995120019</t>
  </si>
  <si>
    <t>33/P</t>
  </si>
  <si>
    <t>FATTURA P.A.</t>
  </si>
  <si>
    <t>ZB52E1383B</t>
  </si>
  <si>
    <t>28/08/2020</t>
  </si>
  <si>
    <t>EDIL MATERIALI s.a.s. di Vecchiato Fabrizio &amp; C.</t>
  </si>
  <si>
    <t>06574820012</t>
  </si>
  <si>
    <t>17/09/2020</t>
  </si>
  <si>
    <t>26/09/2020</t>
  </si>
  <si>
    <t>18/09/2020</t>
  </si>
  <si>
    <t>9</t>
  </si>
  <si>
    <t>LAVORI DI SISTEMAZIONE E MESSA IN SICUREZZA DI STRADE COMUNALI</t>
  </si>
  <si>
    <t>Z7627BA8D4</t>
  </si>
  <si>
    <t>NORD SCAVI SNC di CHALLIER M&amp;C</t>
  </si>
  <si>
    <t>06495450014</t>
  </si>
  <si>
    <t>173/V</t>
  </si>
  <si>
    <t>19/08/2020</t>
  </si>
  <si>
    <t>FATTURA IMMEDIATA</t>
  </si>
  <si>
    <t>Z402D09CC2</t>
  </si>
  <si>
    <t>UGHETTO GOMME snc DI UGHETTO Lodovico &amp; C</t>
  </si>
  <si>
    <t>07654600019</t>
  </si>
  <si>
    <t>17/E</t>
  </si>
  <si>
    <t>FT.VENDITA ACC.PUBBLICA AMINIS</t>
  </si>
  <si>
    <t>ZF22DCCD86</t>
  </si>
  <si>
    <t>30/07/2020</t>
  </si>
  <si>
    <t>ABBONA DANIELE s.r.l.</t>
  </si>
  <si>
    <t>02810870044</t>
  </si>
  <si>
    <t>12/09/2020</t>
  </si>
  <si>
    <t>2030030183</t>
  </si>
  <si>
    <t>Ove applicabile, imposta di bollo assolta in modo virtuale ai sensi del DM 17 giugno 2014.</t>
  </si>
  <si>
    <t>Z6F299248D</t>
  </si>
  <si>
    <t>2030035684</t>
  </si>
  <si>
    <t>25/09/2020</t>
  </si>
  <si>
    <t>2030030184</t>
  </si>
  <si>
    <t>2030035683</t>
  </si>
  <si>
    <t>120216561</t>
  </si>
  <si>
    <t>FATTURA DI ACCONTO, in base a lettura presunta</t>
  </si>
  <si>
    <t>Z5C2CBF04A</t>
  </si>
  <si>
    <t>METAN ALPI SESTRIERE srl</t>
  </si>
  <si>
    <t>06165040012</t>
  </si>
  <si>
    <t>01/07/2020</t>
  </si>
  <si>
    <t>V0-62113</t>
  </si>
  <si>
    <t>FORNITURA BUONI PASTO PER IL PERSONALE DELL'ENTE - ADESIONE CONVENZIONE CONSIP "BUONI PASTO 8"</t>
  </si>
  <si>
    <t>ZDF2C7BBBF</t>
  </si>
  <si>
    <t>DAY RISTOSERVICE SPA</t>
  </si>
  <si>
    <t>03543000370</t>
  </si>
  <si>
    <t>05/08/2020</t>
  </si>
  <si>
    <t>2030021902</t>
  </si>
  <si>
    <t>2030022456</t>
  </si>
  <si>
    <t>2030026625</t>
  </si>
  <si>
    <t>2030027019</t>
  </si>
  <si>
    <t>2030031118</t>
  </si>
  <si>
    <t>2030031448</t>
  </si>
  <si>
    <t>30/08/2020</t>
  </si>
  <si>
    <t>2030037903</t>
  </si>
  <si>
    <t>01/09/2020</t>
  </si>
  <si>
    <t>30/09/2020</t>
  </si>
  <si>
    <t>2030038074</t>
  </si>
  <si>
    <t>012040035340</t>
  </si>
  <si>
    <t>18/05/2020</t>
  </si>
  <si>
    <t>FORNO BALBOUTET FEBB-MARZ-APRILE 2020</t>
  </si>
  <si>
    <t>ZBB2763597</t>
  </si>
  <si>
    <t>20/05/2020</t>
  </si>
  <si>
    <t>IREN Mercato S.p.A.</t>
  </si>
  <si>
    <t>01178580997</t>
  </si>
  <si>
    <t>18/06/2020</t>
  </si>
  <si>
    <t>012040035341</t>
  </si>
  <si>
    <t>IP BALBOUTET FORFAIT APRILE 2020</t>
  </si>
  <si>
    <t>012040035758</t>
  </si>
  <si>
    <t>CAMPANILE CAPOLUOGO APRILE 2020</t>
  </si>
  <si>
    <t>012040037182</t>
  </si>
  <si>
    <t>16/06/2020</t>
  </si>
  <si>
    <t>CAMPANILE CAPOLUOGO MAGGIO 2020</t>
  </si>
  <si>
    <t>19/06/2020</t>
  </si>
  <si>
    <t>19/07/2020</t>
  </si>
  <si>
    <t>012040040672</t>
  </si>
  <si>
    <t>IP POURRIERES CONCENTRICO MAGGIO 2020</t>
  </si>
  <si>
    <t>012040040673</t>
  </si>
  <si>
    <t>FORNO BALBOUTET GIUGNO 2020</t>
  </si>
  <si>
    <t>012040040674</t>
  </si>
  <si>
    <t>IP BALBOUTET FORFAIT MAGGIO 2020</t>
  </si>
  <si>
    <t>012040044193</t>
  </si>
  <si>
    <t>IP POURRIERES CONCENTRICO MAG-GIU 2020</t>
  </si>
  <si>
    <t>17/07/2020</t>
  </si>
  <si>
    <t>15/08/2020</t>
  </si>
  <si>
    <t>012040044194</t>
  </si>
  <si>
    <t>012040044195</t>
  </si>
  <si>
    <t>IP BALBOUTET FORFAIT GIUGNO 2020</t>
  </si>
  <si>
    <t>012040044968</t>
  </si>
  <si>
    <t>CAMPANILE CAPOLUOGO GIUGNO 2020</t>
  </si>
  <si>
    <t>012040047347</t>
  </si>
  <si>
    <t>17/08/2020</t>
  </si>
  <si>
    <t>IP POURRIERES CONCENTRICO GIU-LUG 2020</t>
  </si>
  <si>
    <t>012040047348</t>
  </si>
  <si>
    <t>FORNO BALBOUTET GIU-LUG 2020</t>
  </si>
  <si>
    <t>012040047349</t>
  </si>
  <si>
    <t>IP BALBOUTET FORFAIT LUGLIO 2020</t>
  </si>
  <si>
    <t>012040047736</t>
  </si>
  <si>
    <t>CAMPANILE CAPOLUOGO LUGLIO 2020</t>
  </si>
  <si>
    <t>120216562</t>
  </si>
  <si>
    <t>120219858</t>
  </si>
  <si>
    <t>120219859</t>
  </si>
  <si>
    <t>8A00312095</t>
  </si>
  <si>
    <t>4BIM 2020</t>
  </si>
  <si>
    <t>Z342D02FA2</t>
  </si>
  <si>
    <t>18/07/2020</t>
  </si>
  <si>
    <t>7X02067379</t>
  </si>
  <si>
    <t>15/06/2020</t>
  </si>
  <si>
    <t>22/06/2020</t>
  </si>
  <si>
    <t>7X02793171</t>
  </si>
  <si>
    <t>5BIM 2020</t>
  </si>
  <si>
    <t>2000009171-PA</t>
  </si>
  <si>
    <t>Bolletta Servizio Idrico relativa al periodo 16/01/2020 - 30/04/2020</t>
  </si>
  <si>
    <t>11/06/2020</t>
  </si>
  <si>
    <t>SMAT GRUPPO-SOCIETA' METROPOLI TANA ACQUE TORINO SpA</t>
  </si>
  <si>
    <t>07937540016</t>
  </si>
  <si>
    <t>2000015346-PA</t>
  </si>
  <si>
    <t>Bolletta Servizio Idrico relativa al periodo 01/01/2020 - 30/06/2020</t>
  </si>
  <si>
    <t>02/09/2020</t>
  </si>
  <si>
    <t>2000015347-PA</t>
  </si>
  <si>
    <t>2000015348-PA</t>
  </si>
  <si>
    <t>Bolletta Servizio Idrico relativa al periodo 01/03/2020 - 30/06/2020</t>
  </si>
  <si>
    <t>2000015349-PA</t>
  </si>
  <si>
    <t>2000015350-PA</t>
  </si>
  <si>
    <t>8A00312763</t>
  </si>
  <si>
    <t>7X01953333</t>
  </si>
  <si>
    <t>8A00433287</t>
  </si>
  <si>
    <t>13/08/2020</t>
  </si>
  <si>
    <t>8A00433542</t>
  </si>
  <si>
    <t>7X02728890</t>
  </si>
  <si>
    <t>012040035339</t>
  </si>
  <si>
    <t>IP POURRIERES CONCENTRICO</t>
  </si>
  <si>
    <t>2000009170-PA</t>
  </si>
  <si>
    <t>Bolletta Servizio Idrico relativa al periodo 21/01/2020 - 30/04/2020</t>
  </si>
  <si>
    <t>280PA</t>
  </si>
  <si>
    <t>Fatture Elettroniche</t>
  </si>
  <si>
    <t>Z492D08B93</t>
  </si>
  <si>
    <t>CENTRO FORNITURE SNC DI COSTA E SCALIATI</t>
  </si>
  <si>
    <t>04960590653</t>
  </si>
  <si>
    <t>160/PA</t>
  </si>
  <si>
    <t>Fattura</t>
  </si>
  <si>
    <t>Z9F2447D71</t>
  </si>
  <si>
    <t>STUDIO LEGALE PACCHIANA PARRAVICINI E ASSOCIATI</t>
  </si>
  <si>
    <t>07531790017</t>
  </si>
  <si>
    <t>8720075187</t>
  </si>
  <si>
    <t>Fattura Elettronica relativa all'Identificativo Rendiconto 2105913420</t>
  </si>
  <si>
    <t>ZD82D031AD</t>
  </si>
  <si>
    <t>Poste Italiane S.p.A. - Società con socio unico</t>
  </si>
  <si>
    <t>01114601006</t>
  </si>
  <si>
    <t>97103880585</t>
  </si>
  <si>
    <t>1020222209</t>
  </si>
  <si>
    <t>30093686-002</t>
  </si>
  <si>
    <t>04/08/2020</t>
  </si>
  <si>
    <t>03/09/2020</t>
  </si>
  <si>
    <t>386.2020</t>
  </si>
  <si>
    <t>RILEVAZIONE CONTABILITA' OPERE SU BDAP-MOB</t>
  </si>
  <si>
    <t>ZDB2A39210</t>
  </si>
  <si>
    <t>STUDIO SIGAUDIO S.R.L.</t>
  </si>
  <si>
    <t>10459410014</t>
  </si>
  <si>
    <t>451/20</t>
  </si>
  <si>
    <t>Rif. Determina n. 88 del 27/08/2020</t>
  </si>
  <si>
    <t>Z0F2E12BD8</t>
  </si>
  <si>
    <t>BLUMAR SRL</t>
  </si>
  <si>
    <t>10489380013</t>
  </si>
  <si>
    <t>PJ02930090</t>
  </si>
  <si>
    <t>CARBURANTE</t>
  </si>
  <si>
    <t>03/10/2020</t>
  </si>
  <si>
    <t>19</t>
  </si>
  <si>
    <t>MANUTENZIONE PORTONE MOTORIZZATO</t>
  </si>
  <si>
    <t>ZCA2787830</t>
  </si>
  <si>
    <t>ELECTRO SYSTEMS di Percivati Gian M.</t>
  </si>
  <si>
    <t>10634760010</t>
  </si>
  <si>
    <t>PRCGMR76T06G674Z</t>
  </si>
  <si>
    <t>08/10/2020</t>
  </si>
  <si>
    <t>0000920900014773</t>
  </si>
  <si>
    <t>MANUTENZIONE ORDINARIA  IMPIANTI  ILLUMINAZIONE PUBBLICA</t>
  </si>
  <si>
    <t>SOCIETA ENEL DESC</t>
  </si>
  <si>
    <t>05779711000</t>
  </si>
  <si>
    <t>0000920900015809</t>
  </si>
  <si>
    <t>TOTALI FATTURE:</t>
  </si>
  <si>
    <t>IND. TEMPESTIVITA' FATTURE:</t>
  </si>
  <si>
    <t>Tempestività dei Pagamenti - Elenco Mandati senza Fatture - Periodo 01/07/2020 - 30/09/2020</t>
  </si>
  <si>
    <t>CAPITANI MARINA VIA SESTRIERE 11</t>
  </si>
  <si>
    <t>ASSEGNAZIONE BUONI SPESA PER SOSTEGNO DEL REDDITO DELLE FAMIGLIE IN DIFFICOLTA' ECONOMICA PER L'ACQUISTO DI BENI ALIMENTARI E DI PRIMA NECESSITA' PRESSO LE LOCALI ATTIVITA' COMMERCIALI - EMERGENZA COVID-19</t>
  </si>
  <si>
    <t>ASPROFLOR</t>
  </si>
  <si>
    <t>Partecipazione Al Circuito Per L'assegnazione Del Marchio Nazionale Di Qualita' Dell'ambiente Di Vita Denominato Comune Fiorito</t>
  </si>
  <si>
    <t>FERRETTI ANDREA</t>
  </si>
  <si>
    <t>INDENNITA' SINDACO LUGLIO 2020</t>
  </si>
  <si>
    <t>REGIONE PIEMONTE-TESORERIA</t>
  </si>
  <si>
    <t>IRAP AMMINISTRATORI LUGLIO 2020</t>
  </si>
  <si>
    <t>IRAP LUGLIO 2020</t>
  </si>
  <si>
    <t>INDENNITA' SINDACO AGOSTO 2020</t>
  </si>
  <si>
    <t>IRAP AMMINISTRATORI AGOSTO 2020</t>
  </si>
  <si>
    <t>IRAP STIPENDI AGOSTO 2020</t>
  </si>
  <si>
    <t>MAG JLT SpA</t>
  </si>
  <si>
    <t>IMPEGNO DI SPESA E LIQUIDAZIONE POLIZZA ASSICURATIVA RC PATRIMONIALE N. BE000058828-LB ANNO 2020</t>
  </si>
  <si>
    <t>ZC92C206CD</t>
  </si>
  <si>
    <t>10/09/2020</t>
  </si>
  <si>
    <t>CASSA DEPOSITI E PRESTITI S.p.A</t>
  </si>
  <si>
    <t>QUOTA CAPITALE MUTUI RATA GIUGNO 2020</t>
  </si>
  <si>
    <t>QUOTA INTERESSI MUTUI RATA GIUGNO 2020</t>
  </si>
  <si>
    <t>Intesa Sanpaolo S.p.A.</t>
  </si>
  <si>
    <t>SERVIZIO TESORERIA 2020</t>
  </si>
  <si>
    <t>MEDICAL SISTEM S.R.L.</t>
  </si>
  <si>
    <t>Pagamento Fatt. n. 758/C del 11/06/2020 - IMPEGNO DI SPESA PER ACQUISTO GENERATORE DI OZONO PER SANIFICAZIONE PERIODICA UFFICI, MEZZI E LOCALI COMUNALI</t>
  </si>
  <si>
    <t>ZD02CF7636</t>
  </si>
  <si>
    <t>INDENNITA' SINDACO SETTEMBRE 2020</t>
  </si>
  <si>
    <t>IRAP AMMINISTRATORI SETTEMBRE 2020</t>
  </si>
  <si>
    <t>IRAP STIPENDI SETTEMBRE 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</si>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</sst>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87" t="s">
        <v>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90" t="s">
        <v>55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3" t="s">
        <v>13</v>
      </c>
      <c r="AB4" s="188"/>
      <c r="AC4" s="188"/>
      <c r="AD4" s="188"/>
      <c r="AE4" s="188"/>
      <c r="AF4" s="188"/>
      <c r="AG4" s="194"/>
      <c r="AH4" s="32">
        <v>30</v>
      </c>
    </row>
    <row r="5" spans="1:34" s="15" customFormat="1" ht="22.5" customHeight="1">
      <c r="A5" s="190" t="s">
        <v>14</v>
      </c>
      <c r="B5" s="191"/>
      <c r="C5" s="192"/>
      <c r="D5" s="190" t="s">
        <v>15</v>
      </c>
      <c r="E5" s="191"/>
      <c r="F5" s="191"/>
      <c r="G5" s="191"/>
      <c r="H5" s="192"/>
      <c r="I5" s="190" t="s">
        <v>16</v>
      </c>
      <c r="J5" s="191"/>
      <c r="K5" s="192"/>
      <c r="L5" s="190" t="s">
        <v>1</v>
      </c>
      <c r="M5" s="191"/>
      <c r="N5" s="191"/>
      <c r="O5" s="190" t="s">
        <v>17</v>
      </c>
      <c r="P5" s="192"/>
      <c r="Q5" s="190" t="s">
        <v>18</v>
      </c>
      <c r="R5" s="191"/>
      <c r="S5" s="191"/>
      <c r="T5" s="192"/>
      <c r="U5" s="190" t="s">
        <v>19</v>
      </c>
      <c r="V5" s="191"/>
      <c r="W5" s="191"/>
      <c r="X5" s="58" t="s">
        <v>47</v>
      </c>
      <c r="Y5" s="190" t="s">
        <v>20</v>
      </c>
      <c r="Z5" s="192"/>
      <c r="AA5" s="195" t="s">
        <v>41</v>
      </c>
      <c r="AB5" s="196"/>
      <c r="AC5" s="196"/>
      <c r="AD5" s="196"/>
      <c r="AE5" s="196"/>
      <c r="AF5" s="196"/>
      <c r="AG5" s="196"/>
      <c r="AH5" s="19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2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9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5" t="s">
        <v>74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3"/>
      <c r="AE4" s="214"/>
      <c r="AF4" s="214"/>
      <c r="AG4" s="214"/>
      <c r="AH4" s="215"/>
      <c r="AI4" s="208"/>
    </row>
    <row r="5" spans="1:35" s="90" customFormat="1" ht="22.5" customHeight="1">
      <c r="A5" s="195" t="s">
        <v>14</v>
      </c>
      <c r="B5" s="205"/>
      <c r="C5" s="206"/>
      <c r="D5" s="195" t="s">
        <v>15</v>
      </c>
      <c r="E5" s="205"/>
      <c r="F5" s="205"/>
      <c r="G5" s="205"/>
      <c r="H5" s="205"/>
      <c r="I5" s="205"/>
      <c r="J5" s="205"/>
      <c r="K5" s="206"/>
      <c r="L5" s="195" t="s">
        <v>16</v>
      </c>
      <c r="M5" s="205"/>
      <c r="N5" s="206"/>
      <c r="O5" s="195" t="s">
        <v>1</v>
      </c>
      <c r="P5" s="205"/>
      <c r="Q5" s="205"/>
      <c r="R5" s="195" t="s">
        <v>17</v>
      </c>
      <c r="S5" s="206"/>
      <c r="T5" s="195" t="s">
        <v>18</v>
      </c>
      <c r="U5" s="205"/>
      <c r="V5" s="205"/>
      <c r="W5" s="206"/>
      <c r="X5" s="195" t="s">
        <v>19</v>
      </c>
      <c r="Y5" s="205"/>
      <c r="Z5" s="205"/>
      <c r="AA5" s="103" t="s">
        <v>47</v>
      </c>
      <c r="AB5" s="195" t="s">
        <v>20</v>
      </c>
      <c r="AC5" s="206"/>
      <c r="AD5" s="195" t="s">
        <v>62</v>
      </c>
      <c r="AE5" s="207"/>
      <c r="AF5" s="207"/>
      <c r="AG5" s="207"/>
      <c r="AH5" s="207"/>
      <c r="AI5" s="20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2014</v>
      </c>
      <c r="B8" s="108">
        <v>136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31.72</v>
      </c>
      <c r="H8" s="112">
        <v>0</v>
      </c>
      <c r="I8" s="143" t="s">
        <v>79</v>
      </c>
      <c r="J8" s="112">
        <f aca="true" t="shared" si="0" ref="J8:J39">IF(I8="SI",G8-H8,G8)</f>
        <v>31.72</v>
      </c>
      <c r="K8" s="151" t="s">
        <v>80</v>
      </c>
      <c r="L8" s="108">
        <v>2014</v>
      </c>
      <c r="M8" s="108">
        <v>1516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1</v>
      </c>
      <c r="S8" s="111" t="s">
        <v>84</v>
      </c>
      <c r="T8" s="108">
        <v>1010203</v>
      </c>
      <c r="U8" s="108">
        <v>140</v>
      </c>
      <c r="V8" s="108">
        <v>1050</v>
      </c>
      <c r="W8" s="108">
        <v>1</v>
      </c>
      <c r="X8" s="113">
        <v>2020</v>
      </c>
      <c r="Y8" s="113">
        <v>37</v>
      </c>
      <c r="Z8" s="113">
        <v>0</v>
      </c>
      <c r="AA8" s="114" t="s">
        <v>85</v>
      </c>
      <c r="AB8" s="108">
        <v>275</v>
      </c>
      <c r="AC8" s="109" t="s">
        <v>86</v>
      </c>
      <c r="AD8" s="152" t="s">
        <v>87</v>
      </c>
      <c r="AE8" s="152" t="s">
        <v>86</v>
      </c>
      <c r="AF8" s="153">
        <f aca="true" t="shared" si="1" ref="AF8:AF39">AE8-AD8</f>
        <v>2203</v>
      </c>
      <c r="AG8" s="154">
        <f aca="true" t="shared" si="2" ref="AG8:AG39">IF(AI8="SI",0,J8)</f>
        <v>31.72</v>
      </c>
      <c r="AH8" s="155">
        <f aca="true" t="shared" si="3" ref="AH8:AH39">AG8*AF8</f>
        <v>69879.16</v>
      </c>
      <c r="AI8" s="156"/>
    </row>
    <row r="9" spans="1:35" ht="15">
      <c r="A9" s="108">
        <v>2020</v>
      </c>
      <c r="B9" s="108">
        <v>92</v>
      </c>
      <c r="C9" s="109" t="s">
        <v>88</v>
      </c>
      <c r="D9" s="150" t="s">
        <v>89</v>
      </c>
      <c r="E9" s="109" t="s">
        <v>90</v>
      </c>
      <c r="F9" s="111" t="s">
        <v>91</v>
      </c>
      <c r="G9" s="112">
        <v>1000.4</v>
      </c>
      <c r="H9" s="112">
        <v>180.4</v>
      </c>
      <c r="I9" s="143" t="s">
        <v>92</v>
      </c>
      <c r="J9" s="112">
        <f t="shared" si="0"/>
        <v>820</v>
      </c>
      <c r="K9" s="151" t="s">
        <v>93</v>
      </c>
      <c r="L9" s="108">
        <v>2020</v>
      </c>
      <c r="M9" s="108">
        <v>1264</v>
      </c>
      <c r="N9" s="109" t="s">
        <v>90</v>
      </c>
      <c r="O9" s="111" t="s">
        <v>94</v>
      </c>
      <c r="P9" s="109" t="s">
        <v>95</v>
      </c>
      <c r="Q9" s="109" t="s">
        <v>96</v>
      </c>
      <c r="R9" s="108">
        <v>3</v>
      </c>
      <c r="S9" s="111" t="s">
        <v>97</v>
      </c>
      <c r="T9" s="108">
        <v>1070102</v>
      </c>
      <c r="U9" s="108">
        <v>2550</v>
      </c>
      <c r="V9" s="108">
        <v>2078</v>
      </c>
      <c r="W9" s="108">
        <v>99</v>
      </c>
      <c r="X9" s="113">
        <v>2020</v>
      </c>
      <c r="Y9" s="113">
        <v>43</v>
      </c>
      <c r="Z9" s="113">
        <v>0</v>
      </c>
      <c r="AA9" s="114" t="s">
        <v>96</v>
      </c>
      <c r="AB9" s="108">
        <v>210</v>
      </c>
      <c r="AC9" s="109" t="s">
        <v>88</v>
      </c>
      <c r="AD9" s="152" t="s">
        <v>98</v>
      </c>
      <c r="AE9" s="152" t="s">
        <v>88</v>
      </c>
      <c r="AF9" s="153">
        <f t="shared" si="1"/>
        <v>5</v>
      </c>
      <c r="AG9" s="154">
        <f t="shared" si="2"/>
        <v>820</v>
      </c>
      <c r="AH9" s="155">
        <f t="shared" si="3"/>
        <v>4100</v>
      </c>
      <c r="AI9" s="156"/>
    </row>
    <row r="10" spans="1:35" ht="15">
      <c r="A10" s="108">
        <v>2020</v>
      </c>
      <c r="B10" s="108">
        <v>93</v>
      </c>
      <c r="C10" s="109" t="s">
        <v>99</v>
      </c>
      <c r="D10" s="150" t="s">
        <v>100</v>
      </c>
      <c r="E10" s="109" t="s">
        <v>101</v>
      </c>
      <c r="F10" s="111" t="s">
        <v>102</v>
      </c>
      <c r="G10" s="112">
        <v>1497.98</v>
      </c>
      <c r="H10" s="112">
        <v>136.18</v>
      </c>
      <c r="I10" s="143" t="s">
        <v>92</v>
      </c>
      <c r="J10" s="112">
        <f t="shared" si="0"/>
        <v>1361.8</v>
      </c>
      <c r="K10" s="151" t="s">
        <v>103</v>
      </c>
      <c r="L10" s="108">
        <v>2020</v>
      </c>
      <c r="M10" s="108">
        <v>1178</v>
      </c>
      <c r="N10" s="109" t="s">
        <v>101</v>
      </c>
      <c r="O10" s="111" t="s">
        <v>104</v>
      </c>
      <c r="P10" s="109" t="s">
        <v>105</v>
      </c>
      <c r="Q10" s="109" t="s">
        <v>105</v>
      </c>
      <c r="R10" s="108">
        <v>2</v>
      </c>
      <c r="S10" s="111" t="s">
        <v>106</v>
      </c>
      <c r="T10" s="108">
        <v>1090602</v>
      </c>
      <c r="U10" s="108">
        <v>3650</v>
      </c>
      <c r="V10" s="108">
        <v>1806</v>
      </c>
      <c r="W10" s="108">
        <v>99</v>
      </c>
      <c r="X10" s="113">
        <v>2020</v>
      </c>
      <c r="Y10" s="113">
        <v>71</v>
      </c>
      <c r="Z10" s="113">
        <v>0</v>
      </c>
      <c r="AA10" s="114" t="s">
        <v>99</v>
      </c>
      <c r="AB10" s="108">
        <v>214</v>
      </c>
      <c r="AC10" s="109" t="s">
        <v>99</v>
      </c>
      <c r="AD10" s="152" t="s">
        <v>107</v>
      </c>
      <c r="AE10" s="152" t="s">
        <v>108</v>
      </c>
      <c r="AF10" s="153">
        <f t="shared" si="1"/>
        <v>37</v>
      </c>
      <c r="AG10" s="154">
        <f t="shared" si="2"/>
        <v>1361.8</v>
      </c>
      <c r="AH10" s="155">
        <f t="shared" si="3"/>
        <v>50386.6</v>
      </c>
      <c r="AI10" s="156"/>
    </row>
    <row r="11" spans="1:35" ht="15">
      <c r="A11" s="108">
        <v>2020</v>
      </c>
      <c r="B11" s="108">
        <v>94</v>
      </c>
      <c r="C11" s="109" t="s">
        <v>99</v>
      </c>
      <c r="D11" s="150" t="s">
        <v>109</v>
      </c>
      <c r="E11" s="109" t="s">
        <v>110</v>
      </c>
      <c r="F11" s="111" t="s">
        <v>111</v>
      </c>
      <c r="G11" s="112">
        <v>990</v>
      </c>
      <c r="H11" s="112">
        <v>90</v>
      </c>
      <c r="I11" s="143" t="s">
        <v>92</v>
      </c>
      <c r="J11" s="112">
        <f t="shared" si="0"/>
        <v>900</v>
      </c>
      <c r="K11" s="151" t="s">
        <v>103</v>
      </c>
      <c r="L11" s="108">
        <v>2020</v>
      </c>
      <c r="M11" s="108">
        <v>1259</v>
      </c>
      <c r="N11" s="109" t="s">
        <v>110</v>
      </c>
      <c r="O11" s="111" t="s">
        <v>112</v>
      </c>
      <c r="P11" s="109" t="s">
        <v>113</v>
      </c>
      <c r="Q11" s="109" t="s">
        <v>96</v>
      </c>
      <c r="R11" s="108">
        <v>2</v>
      </c>
      <c r="S11" s="111" t="s">
        <v>106</v>
      </c>
      <c r="T11" s="108">
        <v>1090602</v>
      </c>
      <c r="U11" s="108">
        <v>3650</v>
      </c>
      <c r="V11" s="108">
        <v>1806</v>
      </c>
      <c r="W11" s="108">
        <v>99</v>
      </c>
      <c r="X11" s="113">
        <v>2020</v>
      </c>
      <c r="Y11" s="113">
        <v>71</v>
      </c>
      <c r="Z11" s="113">
        <v>0</v>
      </c>
      <c r="AA11" s="114" t="s">
        <v>99</v>
      </c>
      <c r="AB11" s="108">
        <v>216</v>
      </c>
      <c r="AC11" s="109" t="s">
        <v>99</v>
      </c>
      <c r="AD11" s="152" t="s">
        <v>114</v>
      </c>
      <c r="AE11" s="152" t="s">
        <v>115</v>
      </c>
      <c r="AF11" s="153">
        <f t="shared" si="1"/>
        <v>70</v>
      </c>
      <c r="AG11" s="154">
        <f t="shared" si="2"/>
        <v>900</v>
      </c>
      <c r="AH11" s="155">
        <f t="shared" si="3"/>
        <v>63000</v>
      </c>
      <c r="AI11" s="156"/>
    </row>
    <row r="12" spans="1:35" ht="15">
      <c r="A12" s="108">
        <v>2020</v>
      </c>
      <c r="B12" s="108">
        <v>95</v>
      </c>
      <c r="C12" s="109" t="s">
        <v>99</v>
      </c>
      <c r="D12" s="150" t="s">
        <v>116</v>
      </c>
      <c r="E12" s="109" t="s">
        <v>117</v>
      </c>
      <c r="F12" s="111" t="s">
        <v>118</v>
      </c>
      <c r="G12" s="112">
        <v>119</v>
      </c>
      <c r="H12" s="112">
        <v>0</v>
      </c>
      <c r="I12" s="143" t="s">
        <v>79</v>
      </c>
      <c r="J12" s="112">
        <f t="shared" si="0"/>
        <v>119</v>
      </c>
      <c r="K12" s="151" t="s">
        <v>119</v>
      </c>
      <c r="L12" s="108">
        <v>2020</v>
      </c>
      <c r="M12" s="108">
        <v>1223</v>
      </c>
      <c r="N12" s="109" t="s">
        <v>120</v>
      </c>
      <c r="O12" s="111" t="s">
        <v>121</v>
      </c>
      <c r="P12" s="109" t="s">
        <v>122</v>
      </c>
      <c r="Q12" s="109" t="s">
        <v>122</v>
      </c>
      <c r="R12" s="108">
        <v>2</v>
      </c>
      <c r="S12" s="111" t="s">
        <v>106</v>
      </c>
      <c r="T12" s="108">
        <v>1010502</v>
      </c>
      <c r="U12" s="108">
        <v>460</v>
      </c>
      <c r="V12" s="108">
        <v>1075</v>
      </c>
      <c r="W12" s="108">
        <v>99</v>
      </c>
      <c r="X12" s="113">
        <v>2020</v>
      </c>
      <c r="Y12" s="113">
        <v>72</v>
      </c>
      <c r="Z12" s="113">
        <v>0</v>
      </c>
      <c r="AA12" s="114" t="s">
        <v>99</v>
      </c>
      <c r="AB12" s="108">
        <v>215</v>
      </c>
      <c r="AC12" s="109" t="s">
        <v>99</v>
      </c>
      <c r="AD12" s="152" t="s">
        <v>123</v>
      </c>
      <c r="AE12" s="152" t="s">
        <v>108</v>
      </c>
      <c r="AF12" s="153">
        <f t="shared" si="1"/>
        <v>30</v>
      </c>
      <c r="AG12" s="154">
        <f t="shared" si="2"/>
        <v>119</v>
      </c>
      <c r="AH12" s="155">
        <f t="shared" si="3"/>
        <v>3570</v>
      </c>
      <c r="AI12" s="156"/>
    </row>
    <row r="13" spans="1:35" ht="15">
      <c r="A13" s="108">
        <v>2020</v>
      </c>
      <c r="B13" s="108">
        <v>96</v>
      </c>
      <c r="C13" s="109" t="s">
        <v>99</v>
      </c>
      <c r="D13" s="150" t="s">
        <v>124</v>
      </c>
      <c r="E13" s="109" t="s">
        <v>125</v>
      </c>
      <c r="F13" s="111" t="s">
        <v>126</v>
      </c>
      <c r="G13" s="112">
        <v>5380.2</v>
      </c>
      <c r="H13" s="112">
        <v>970.2</v>
      </c>
      <c r="I13" s="143" t="s">
        <v>92</v>
      </c>
      <c r="J13" s="112">
        <f t="shared" si="0"/>
        <v>4410</v>
      </c>
      <c r="K13" s="151" t="s">
        <v>127</v>
      </c>
      <c r="L13" s="108">
        <v>2020</v>
      </c>
      <c r="M13" s="108">
        <v>1701</v>
      </c>
      <c r="N13" s="109" t="s">
        <v>128</v>
      </c>
      <c r="O13" s="111" t="s">
        <v>129</v>
      </c>
      <c r="P13" s="109" t="s">
        <v>130</v>
      </c>
      <c r="Q13" s="109" t="s">
        <v>96</v>
      </c>
      <c r="R13" s="108">
        <v>3</v>
      </c>
      <c r="S13" s="111" t="s">
        <v>97</v>
      </c>
      <c r="T13" s="108">
        <v>1070103</v>
      </c>
      <c r="U13" s="108">
        <v>2560</v>
      </c>
      <c r="V13" s="108">
        <v>2079</v>
      </c>
      <c r="W13" s="108">
        <v>99</v>
      </c>
      <c r="X13" s="113">
        <v>2020</v>
      </c>
      <c r="Y13" s="113">
        <v>68</v>
      </c>
      <c r="Z13" s="113">
        <v>0</v>
      </c>
      <c r="AA13" s="114" t="s">
        <v>96</v>
      </c>
      <c r="AB13" s="108">
        <v>218</v>
      </c>
      <c r="AC13" s="109" t="s">
        <v>99</v>
      </c>
      <c r="AD13" s="152" t="s">
        <v>131</v>
      </c>
      <c r="AE13" s="152" t="s">
        <v>108</v>
      </c>
      <c r="AF13" s="153">
        <f t="shared" si="1"/>
        <v>-19</v>
      </c>
      <c r="AG13" s="154">
        <f t="shared" si="2"/>
        <v>4410</v>
      </c>
      <c r="AH13" s="155">
        <f t="shared" si="3"/>
        <v>-83790</v>
      </c>
      <c r="AI13" s="156"/>
    </row>
    <row r="14" spans="1:35" ht="15">
      <c r="A14" s="108">
        <v>2020</v>
      </c>
      <c r="B14" s="108">
        <v>97</v>
      </c>
      <c r="C14" s="109" t="s">
        <v>99</v>
      </c>
      <c r="D14" s="150" t="s">
        <v>132</v>
      </c>
      <c r="E14" s="109" t="s">
        <v>133</v>
      </c>
      <c r="F14" s="111"/>
      <c r="G14" s="112">
        <v>937.2</v>
      </c>
      <c r="H14" s="112">
        <v>169</v>
      </c>
      <c r="I14" s="143" t="s">
        <v>92</v>
      </c>
      <c r="J14" s="112">
        <f t="shared" si="0"/>
        <v>768.2</v>
      </c>
      <c r="K14" s="151" t="s">
        <v>134</v>
      </c>
      <c r="L14" s="108">
        <v>2020</v>
      </c>
      <c r="M14" s="108">
        <v>1609</v>
      </c>
      <c r="N14" s="109" t="s">
        <v>88</v>
      </c>
      <c r="O14" s="111" t="s">
        <v>135</v>
      </c>
      <c r="P14" s="109" t="s">
        <v>136</v>
      </c>
      <c r="Q14" s="109" t="s">
        <v>137</v>
      </c>
      <c r="R14" s="108">
        <v>3</v>
      </c>
      <c r="S14" s="111" t="s">
        <v>97</v>
      </c>
      <c r="T14" s="108">
        <v>1070102</v>
      </c>
      <c r="U14" s="108">
        <v>2550</v>
      </c>
      <c r="V14" s="108">
        <v>2078</v>
      </c>
      <c r="W14" s="108">
        <v>99</v>
      </c>
      <c r="X14" s="113">
        <v>2019</v>
      </c>
      <c r="Y14" s="113">
        <v>234</v>
      </c>
      <c r="Z14" s="113">
        <v>0</v>
      </c>
      <c r="AA14" s="114" t="s">
        <v>99</v>
      </c>
      <c r="AB14" s="108">
        <v>213</v>
      </c>
      <c r="AC14" s="109" t="s">
        <v>99</v>
      </c>
      <c r="AD14" s="152" t="s">
        <v>138</v>
      </c>
      <c r="AE14" s="152" t="s">
        <v>108</v>
      </c>
      <c r="AF14" s="153">
        <f t="shared" si="1"/>
        <v>-9</v>
      </c>
      <c r="AG14" s="154">
        <f t="shared" si="2"/>
        <v>768.2</v>
      </c>
      <c r="AH14" s="155">
        <f t="shared" si="3"/>
        <v>-6913.8</v>
      </c>
      <c r="AI14" s="156"/>
    </row>
    <row r="15" spans="1:35" ht="15">
      <c r="A15" s="108">
        <v>2020</v>
      </c>
      <c r="B15" s="108">
        <v>97</v>
      </c>
      <c r="C15" s="109" t="s">
        <v>99</v>
      </c>
      <c r="D15" s="150" t="s">
        <v>132</v>
      </c>
      <c r="E15" s="109" t="s">
        <v>133</v>
      </c>
      <c r="F15" s="111"/>
      <c r="G15" s="112">
        <v>166.17</v>
      </c>
      <c r="H15" s="112">
        <v>29.97</v>
      </c>
      <c r="I15" s="143" t="s">
        <v>92</v>
      </c>
      <c r="J15" s="112">
        <f t="shared" si="0"/>
        <v>136.2</v>
      </c>
      <c r="K15" s="151" t="s">
        <v>134</v>
      </c>
      <c r="L15" s="108">
        <v>2020</v>
      </c>
      <c r="M15" s="108">
        <v>1609</v>
      </c>
      <c r="N15" s="109" t="s">
        <v>88</v>
      </c>
      <c r="O15" s="111" t="s">
        <v>135</v>
      </c>
      <c r="P15" s="109" t="s">
        <v>136</v>
      </c>
      <c r="Q15" s="109" t="s">
        <v>137</v>
      </c>
      <c r="R15" s="108">
        <v>3</v>
      </c>
      <c r="S15" s="111" t="s">
        <v>97</v>
      </c>
      <c r="T15" s="108">
        <v>1070102</v>
      </c>
      <c r="U15" s="108">
        <v>2550</v>
      </c>
      <c r="V15" s="108">
        <v>2078</v>
      </c>
      <c r="W15" s="108">
        <v>99</v>
      </c>
      <c r="X15" s="113">
        <v>2020</v>
      </c>
      <c r="Y15" s="113">
        <v>73</v>
      </c>
      <c r="Z15" s="113">
        <v>0</v>
      </c>
      <c r="AA15" s="114" t="s">
        <v>99</v>
      </c>
      <c r="AB15" s="108">
        <v>212</v>
      </c>
      <c r="AC15" s="109" t="s">
        <v>99</v>
      </c>
      <c r="AD15" s="152" t="s">
        <v>138</v>
      </c>
      <c r="AE15" s="152" t="s">
        <v>108</v>
      </c>
      <c r="AF15" s="153">
        <f t="shared" si="1"/>
        <v>-9</v>
      </c>
      <c r="AG15" s="154">
        <f t="shared" si="2"/>
        <v>136.2</v>
      </c>
      <c r="AH15" s="155">
        <f t="shared" si="3"/>
        <v>-1225.8</v>
      </c>
      <c r="AI15" s="156"/>
    </row>
    <row r="16" spans="1:35" ht="15">
      <c r="A16" s="108">
        <v>2020</v>
      </c>
      <c r="B16" s="108">
        <v>98</v>
      </c>
      <c r="C16" s="109" t="s">
        <v>99</v>
      </c>
      <c r="D16" s="150" t="s">
        <v>139</v>
      </c>
      <c r="E16" s="109" t="s">
        <v>88</v>
      </c>
      <c r="F16" s="111" t="s">
        <v>140</v>
      </c>
      <c r="G16" s="112">
        <v>1110.2</v>
      </c>
      <c r="H16" s="112">
        <v>200.2</v>
      </c>
      <c r="I16" s="143" t="s">
        <v>92</v>
      </c>
      <c r="J16" s="112">
        <f t="shared" si="0"/>
        <v>910</v>
      </c>
      <c r="K16" s="151" t="s">
        <v>141</v>
      </c>
      <c r="L16" s="108">
        <v>2020</v>
      </c>
      <c r="M16" s="108">
        <v>1616</v>
      </c>
      <c r="N16" s="109" t="s">
        <v>142</v>
      </c>
      <c r="O16" s="111" t="s">
        <v>143</v>
      </c>
      <c r="P16" s="109" t="s">
        <v>144</v>
      </c>
      <c r="Q16" s="109" t="s">
        <v>144</v>
      </c>
      <c r="R16" s="108">
        <v>1</v>
      </c>
      <c r="S16" s="111" t="s">
        <v>84</v>
      </c>
      <c r="T16" s="108">
        <v>1010203</v>
      </c>
      <c r="U16" s="108">
        <v>140</v>
      </c>
      <c r="V16" s="108">
        <v>1050</v>
      </c>
      <c r="W16" s="108">
        <v>9</v>
      </c>
      <c r="X16" s="113">
        <v>2020</v>
      </c>
      <c r="Y16" s="113">
        <v>41</v>
      </c>
      <c r="Z16" s="113">
        <v>0</v>
      </c>
      <c r="AA16" s="114" t="s">
        <v>99</v>
      </c>
      <c r="AB16" s="108">
        <v>211</v>
      </c>
      <c r="AC16" s="109" t="s">
        <v>99</v>
      </c>
      <c r="AD16" s="152" t="s">
        <v>145</v>
      </c>
      <c r="AE16" s="152" t="s">
        <v>108</v>
      </c>
      <c r="AF16" s="153">
        <f t="shared" si="1"/>
        <v>-11</v>
      </c>
      <c r="AG16" s="154">
        <f t="shared" si="2"/>
        <v>910</v>
      </c>
      <c r="AH16" s="155">
        <f t="shared" si="3"/>
        <v>-10010</v>
      </c>
      <c r="AI16" s="156"/>
    </row>
    <row r="17" spans="1:35" ht="15">
      <c r="A17" s="108">
        <v>2020</v>
      </c>
      <c r="B17" s="108">
        <v>99</v>
      </c>
      <c r="C17" s="109" t="s">
        <v>99</v>
      </c>
      <c r="D17" s="150" t="s">
        <v>146</v>
      </c>
      <c r="E17" s="109" t="s">
        <v>147</v>
      </c>
      <c r="F17" s="111" t="s">
        <v>148</v>
      </c>
      <c r="G17" s="112">
        <v>146.9</v>
      </c>
      <c r="H17" s="112">
        <v>26.49</v>
      </c>
      <c r="I17" s="143" t="s">
        <v>92</v>
      </c>
      <c r="J17" s="112">
        <f t="shared" si="0"/>
        <v>120.41000000000001</v>
      </c>
      <c r="K17" s="151" t="s">
        <v>149</v>
      </c>
      <c r="L17" s="108">
        <v>2020</v>
      </c>
      <c r="M17" s="108">
        <v>1200</v>
      </c>
      <c r="N17" s="109" t="s">
        <v>150</v>
      </c>
      <c r="O17" s="111" t="s">
        <v>151</v>
      </c>
      <c r="P17" s="109" t="s">
        <v>152</v>
      </c>
      <c r="Q17" s="109" t="s">
        <v>96</v>
      </c>
      <c r="R17" s="108">
        <v>1</v>
      </c>
      <c r="S17" s="111" t="s">
        <v>84</v>
      </c>
      <c r="T17" s="108">
        <v>1010602</v>
      </c>
      <c r="U17" s="108">
        <v>570</v>
      </c>
      <c r="V17" s="108">
        <v>1093</v>
      </c>
      <c r="W17" s="108">
        <v>1</v>
      </c>
      <c r="X17" s="113">
        <v>2020</v>
      </c>
      <c r="Y17" s="113">
        <v>33</v>
      </c>
      <c r="Z17" s="113">
        <v>0</v>
      </c>
      <c r="AA17" s="114" t="s">
        <v>99</v>
      </c>
      <c r="AB17" s="108">
        <v>217</v>
      </c>
      <c r="AC17" s="109" t="s">
        <v>99</v>
      </c>
      <c r="AD17" s="152" t="s">
        <v>153</v>
      </c>
      <c r="AE17" s="152" t="s">
        <v>108</v>
      </c>
      <c r="AF17" s="153">
        <f t="shared" si="1"/>
        <v>32</v>
      </c>
      <c r="AG17" s="154">
        <f t="shared" si="2"/>
        <v>120.41000000000001</v>
      </c>
      <c r="AH17" s="155">
        <f t="shared" si="3"/>
        <v>3853.1200000000003</v>
      </c>
      <c r="AI17" s="156"/>
    </row>
    <row r="18" spans="1:35" ht="15">
      <c r="A18" s="108">
        <v>2020</v>
      </c>
      <c r="B18" s="108">
        <v>100</v>
      </c>
      <c r="C18" s="109" t="s">
        <v>99</v>
      </c>
      <c r="D18" s="150" t="s">
        <v>154</v>
      </c>
      <c r="E18" s="109" t="s">
        <v>155</v>
      </c>
      <c r="F18" s="111" t="s">
        <v>156</v>
      </c>
      <c r="G18" s="112">
        <v>218.76</v>
      </c>
      <c r="H18" s="112">
        <v>39.45</v>
      </c>
      <c r="I18" s="143" t="s">
        <v>92</v>
      </c>
      <c r="J18" s="112">
        <f t="shared" si="0"/>
        <v>179.31</v>
      </c>
      <c r="K18" s="151" t="s">
        <v>149</v>
      </c>
      <c r="L18" s="108">
        <v>2020</v>
      </c>
      <c r="M18" s="108">
        <v>1535</v>
      </c>
      <c r="N18" s="109" t="s">
        <v>157</v>
      </c>
      <c r="O18" s="111" t="s">
        <v>151</v>
      </c>
      <c r="P18" s="109" t="s">
        <v>152</v>
      </c>
      <c r="Q18" s="109" t="s">
        <v>96</v>
      </c>
      <c r="R18" s="108">
        <v>1</v>
      </c>
      <c r="S18" s="111" t="s">
        <v>84</v>
      </c>
      <c r="T18" s="108">
        <v>1010602</v>
      </c>
      <c r="U18" s="108">
        <v>570</v>
      </c>
      <c r="V18" s="108">
        <v>1093</v>
      </c>
      <c r="W18" s="108">
        <v>1</v>
      </c>
      <c r="X18" s="113">
        <v>2020</v>
      </c>
      <c r="Y18" s="113">
        <v>33</v>
      </c>
      <c r="Z18" s="113">
        <v>0</v>
      </c>
      <c r="AA18" s="114" t="s">
        <v>99</v>
      </c>
      <c r="AB18" s="108">
        <v>217</v>
      </c>
      <c r="AC18" s="109" t="s">
        <v>99</v>
      </c>
      <c r="AD18" s="152" t="s">
        <v>158</v>
      </c>
      <c r="AE18" s="152" t="s">
        <v>108</v>
      </c>
      <c r="AF18" s="153">
        <f t="shared" si="1"/>
        <v>2</v>
      </c>
      <c r="AG18" s="154">
        <f t="shared" si="2"/>
        <v>179.31</v>
      </c>
      <c r="AH18" s="155">
        <f t="shared" si="3"/>
        <v>358.62</v>
      </c>
      <c r="AI18" s="156"/>
    </row>
    <row r="19" spans="1:35" ht="15">
      <c r="A19" s="108">
        <v>2020</v>
      </c>
      <c r="B19" s="108">
        <v>101</v>
      </c>
      <c r="C19" s="109" t="s">
        <v>159</v>
      </c>
      <c r="D19" s="150" t="s">
        <v>160</v>
      </c>
      <c r="E19" s="109" t="s">
        <v>161</v>
      </c>
      <c r="F19" s="111" t="s">
        <v>162</v>
      </c>
      <c r="G19" s="112">
        <v>226.92</v>
      </c>
      <c r="H19" s="112">
        <v>40.92</v>
      </c>
      <c r="I19" s="143" t="s">
        <v>92</v>
      </c>
      <c r="J19" s="112">
        <f t="shared" si="0"/>
        <v>186</v>
      </c>
      <c r="K19" s="151" t="s">
        <v>163</v>
      </c>
      <c r="L19" s="108">
        <v>2020</v>
      </c>
      <c r="M19" s="108">
        <v>734</v>
      </c>
      <c r="N19" s="109" t="s">
        <v>164</v>
      </c>
      <c r="O19" s="111" t="s">
        <v>165</v>
      </c>
      <c r="P19" s="109" t="s">
        <v>166</v>
      </c>
      <c r="Q19" s="109" t="s">
        <v>166</v>
      </c>
      <c r="R19" s="108">
        <v>1</v>
      </c>
      <c r="S19" s="111" t="s">
        <v>84</v>
      </c>
      <c r="T19" s="108">
        <v>1010204</v>
      </c>
      <c r="U19" s="108">
        <v>150</v>
      </c>
      <c r="V19" s="108">
        <v>1056</v>
      </c>
      <c r="W19" s="108">
        <v>99</v>
      </c>
      <c r="X19" s="113">
        <v>2020</v>
      </c>
      <c r="Y19" s="113">
        <v>75</v>
      </c>
      <c r="Z19" s="113">
        <v>0</v>
      </c>
      <c r="AA19" s="114" t="s">
        <v>159</v>
      </c>
      <c r="AB19" s="108">
        <v>261</v>
      </c>
      <c r="AC19" s="109" t="s">
        <v>167</v>
      </c>
      <c r="AD19" s="152" t="s">
        <v>168</v>
      </c>
      <c r="AE19" s="152" t="s">
        <v>167</v>
      </c>
      <c r="AF19" s="153">
        <f t="shared" si="1"/>
        <v>131</v>
      </c>
      <c r="AG19" s="154">
        <f t="shared" si="2"/>
        <v>186</v>
      </c>
      <c r="AH19" s="155">
        <f t="shared" si="3"/>
        <v>24366</v>
      </c>
      <c r="AI19" s="156"/>
    </row>
    <row r="20" spans="1:35" ht="15">
      <c r="A20" s="108">
        <v>2020</v>
      </c>
      <c r="B20" s="108">
        <v>102</v>
      </c>
      <c r="C20" s="109" t="s">
        <v>159</v>
      </c>
      <c r="D20" s="150" t="s">
        <v>169</v>
      </c>
      <c r="E20" s="109" t="s">
        <v>170</v>
      </c>
      <c r="F20" s="111" t="s">
        <v>171</v>
      </c>
      <c r="G20" s="112">
        <v>226.92</v>
      </c>
      <c r="H20" s="112">
        <v>40.92</v>
      </c>
      <c r="I20" s="143" t="s">
        <v>92</v>
      </c>
      <c r="J20" s="112">
        <f t="shared" si="0"/>
        <v>186</v>
      </c>
      <c r="K20" s="151" t="s">
        <v>163</v>
      </c>
      <c r="L20" s="108">
        <v>2020</v>
      </c>
      <c r="M20" s="108">
        <v>1488</v>
      </c>
      <c r="N20" s="109" t="s">
        <v>155</v>
      </c>
      <c r="O20" s="111" t="s">
        <v>165</v>
      </c>
      <c r="P20" s="109" t="s">
        <v>166</v>
      </c>
      <c r="Q20" s="109" t="s">
        <v>166</v>
      </c>
      <c r="R20" s="108">
        <v>1</v>
      </c>
      <c r="S20" s="111" t="s">
        <v>84</v>
      </c>
      <c r="T20" s="108">
        <v>1010204</v>
      </c>
      <c r="U20" s="108">
        <v>150</v>
      </c>
      <c r="V20" s="108">
        <v>1056</v>
      </c>
      <c r="W20" s="108">
        <v>99</v>
      </c>
      <c r="X20" s="113">
        <v>2020</v>
      </c>
      <c r="Y20" s="113">
        <v>75</v>
      </c>
      <c r="Z20" s="113">
        <v>0</v>
      </c>
      <c r="AA20" s="114" t="s">
        <v>159</v>
      </c>
      <c r="AB20" s="108">
        <v>261</v>
      </c>
      <c r="AC20" s="109" t="s">
        <v>167</v>
      </c>
      <c r="AD20" s="152" t="s">
        <v>172</v>
      </c>
      <c r="AE20" s="152" t="s">
        <v>167</v>
      </c>
      <c r="AF20" s="153">
        <f t="shared" si="1"/>
        <v>33</v>
      </c>
      <c r="AG20" s="154">
        <f t="shared" si="2"/>
        <v>186</v>
      </c>
      <c r="AH20" s="155">
        <f t="shared" si="3"/>
        <v>6138</v>
      </c>
      <c r="AI20" s="156"/>
    </row>
    <row r="21" spans="1:35" ht="15">
      <c r="A21" s="108">
        <v>2020</v>
      </c>
      <c r="B21" s="108">
        <v>103</v>
      </c>
      <c r="C21" s="109" t="s">
        <v>173</v>
      </c>
      <c r="D21" s="150" t="s">
        <v>174</v>
      </c>
      <c r="E21" s="109" t="s">
        <v>101</v>
      </c>
      <c r="F21" s="111" t="s">
        <v>175</v>
      </c>
      <c r="G21" s="112">
        <v>19999.9</v>
      </c>
      <c r="H21" s="112">
        <v>1818.17</v>
      </c>
      <c r="I21" s="143" t="s">
        <v>92</v>
      </c>
      <c r="J21" s="112">
        <f t="shared" si="0"/>
        <v>18181.730000000003</v>
      </c>
      <c r="K21" s="151" t="s">
        <v>176</v>
      </c>
      <c r="L21" s="108">
        <v>2020</v>
      </c>
      <c r="M21" s="108">
        <v>1180</v>
      </c>
      <c r="N21" s="109" t="s">
        <v>101</v>
      </c>
      <c r="O21" s="111" t="s">
        <v>177</v>
      </c>
      <c r="P21" s="109" t="s">
        <v>178</v>
      </c>
      <c r="Q21" s="109" t="s">
        <v>179</v>
      </c>
      <c r="R21" s="108">
        <v>2</v>
      </c>
      <c r="S21" s="111" t="s">
        <v>106</v>
      </c>
      <c r="T21" s="108">
        <v>2010501</v>
      </c>
      <c r="U21" s="108">
        <v>6130</v>
      </c>
      <c r="V21" s="108">
        <v>3001</v>
      </c>
      <c r="W21" s="108">
        <v>99</v>
      </c>
      <c r="X21" s="113">
        <v>2019</v>
      </c>
      <c r="Y21" s="113">
        <v>133</v>
      </c>
      <c r="Z21" s="113">
        <v>0</v>
      </c>
      <c r="AA21" s="114" t="s">
        <v>155</v>
      </c>
      <c r="AB21" s="108">
        <v>299</v>
      </c>
      <c r="AC21" s="109" t="s">
        <v>180</v>
      </c>
      <c r="AD21" s="152" t="s">
        <v>107</v>
      </c>
      <c r="AE21" s="152" t="s">
        <v>115</v>
      </c>
      <c r="AF21" s="153">
        <f t="shared" si="1"/>
        <v>81</v>
      </c>
      <c r="AG21" s="154">
        <f t="shared" si="2"/>
        <v>18181.730000000003</v>
      </c>
      <c r="AH21" s="155">
        <f t="shared" si="3"/>
        <v>1472720.1300000004</v>
      </c>
      <c r="AI21" s="156"/>
    </row>
    <row r="22" spans="1:35" ht="15">
      <c r="A22" s="108">
        <v>2020</v>
      </c>
      <c r="B22" s="108">
        <v>104</v>
      </c>
      <c r="C22" s="109" t="s">
        <v>173</v>
      </c>
      <c r="D22" s="150" t="s">
        <v>181</v>
      </c>
      <c r="E22" s="109" t="s">
        <v>182</v>
      </c>
      <c r="F22" s="111" t="s">
        <v>183</v>
      </c>
      <c r="G22" s="112">
        <v>4636</v>
      </c>
      <c r="H22" s="112">
        <v>836</v>
      </c>
      <c r="I22" s="143" t="s">
        <v>92</v>
      </c>
      <c r="J22" s="112">
        <f t="shared" si="0"/>
        <v>3800</v>
      </c>
      <c r="K22" s="151" t="s">
        <v>184</v>
      </c>
      <c r="L22" s="108">
        <v>2020</v>
      </c>
      <c r="M22" s="108">
        <v>1734</v>
      </c>
      <c r="N22" s="109" t="s">
        <v>185</v>
      </c>
      <c r="O22" s="111" t="s">
        <v>186</v>
      </c>
      <c r="P22" s="109" t="s">
        <v>187</v>
      </c>
      <c r="Q22" s="109" t="s">
        <v>96</v>
      </c>
      <c r="R22" s="108">
        <v>1</v>
      </c>
      <c r="S22" s="111" t="s">
        <v>84</v>
      </c>
      <c r="T22" s="108">
        <v>1010203</v>
      </c>
      <c r="U22" s="108">
        <v>140</v>
      </c>
      <c r="V22" s="108">
        <v>1050</v>
      </c>
      <c r="W22" s="108">
        <v>9</v>
      </c>
      <c r="X22" s="113">
        <v>2020</v>
      </c>
      <c r="Y22" s="113">
        <v>46</v>
      </c>
      <c r="Z22" s="113">
        <v>0</v>
      </c>
      <c r="AA22" s="114" t="s">
        <v>86</v>
      </c>
      <c r="AB22" s="108">
        <v>285</v>
      </c>
      <c r="AC22" s="109" t="s">
        <v>86</v>
      </c>
      <c r="AD22" s="152" t="s">
        <v>188</v>
      </c>
      <c r="AE22" s="152" t="s">
        <v>86</v>
      </c>
      <c r="AF22" s="153">
        <f t="shared" si="1"/>
        <v>16</v>
      </c>
      <c r="AG22" s="154">
        <f t="shared" si="2"/>
        <v>3800</v>
      </c>
      <c r="AH22" s="155">
        <f t="shared" si="3"/>
        <v>60800</v>
      </c>
      <c r="AI22" s="156"/>
    </row>
    <row r="23" spans="1:35" ht="15">
      <c r="A23" s="108">
        <v>2020</v>
      </c>
      <c r="B23" s="108">
        <v>106</v>
      </c>
      <c r="C23" s="109" t="s">
        <v>173</v>
      </c>
      <c r="D23" s="150" t="s">
        <v>189</v>
      </c>
      <c r="E23" s="109" t="s">
        <v>155</v>
      </c>
      <c r="F23" s="111" t="s">
        <v>190</v>
      </c>
      <c r="G23" s="112">
        <v>580.7</v>
      </c>
      <c r="H23" s="112">
        <v>104.72</v>
      </c>
      <c r="I23" s="143" t="s">
        <v>92</v>
      </c>
      <c r="J23" s="112">
        <f t="shared" si="0"/>
        <v>475.98</v>
      </c>
      <c r="K23" s="151" t="s">
        <v>191</v>
      </c>
      <c r="L23" s="108">
        <v>2020</v>
      </c>
      <c r="M23" s="108">
        <v>1579</v>
      </c>
      <c r="N23" s="109" t="s">
        <v>192</v>
      </c>
      <c r="O23" s="111" t="s">
        <v>193</v>
      </c>
      <c r="P23" s="109" t="s">
        <v>194</v>
      </c>
      <c r="Q23" s="109" t="s">
        <v>194</v>
      </c>
      <c r="R23" s="108">
        <v>1</v>
      </c>
      <c r="S23" s="111" t="s">
        <v>84</v>
      </c>
      <c r="T23" s="108">
        <v>1010203</v>
      </c>
      <c r="U23" s="108">
        <v>140</v>
      </c>
      <c r="V23" s="108">
        <v>1050</v>
      </c>
      <c r="W23" s="108">
        <v>9</v>
      </c>
      <c r="X23" s="113">
        <v>2020</v>
      </c>
      <c r="Y23" s="113">
        <v>48</v>
      </c>
      <c r="Z23" s="113">
        <v>0</v>
      </c>
      <c r="AA23" s="114" t="s">
        <v>86</v>
      </c>
      <c r="AB23" s="108">
        <v>284</v>
      </c>
      <c r="AC23" s="109" t="s">
        <v>86</v>
      </c>
      <c r="AD23" s="152" t="s">
        <v>195</v>
      </c>
      <c r="AE23" s="152" t="s">
        <v>86</v>
      </c>
      <c r="AF23" s="153">
        <f t="shared" si="1"/>
        <v>34</v>
      </c>
      <c r="AG23" s="154">
        <f t="shared" si="2"/>
        <v>475.98</v>
      </c>
      <c r="AH23" s="155">
        <f t="shared" si="3"/>
        <v>16183.32</v>
      </c>
      <c r="AI23" s="156"/>
    </row>
    <row r="24" spans="1:35" ht="15">
      <c r="A24" s="108">
        <v>2020</v>
      </c>
      <c r="B24" s="108">
        <v>107</v>
      </c>
      <c r="C24" s="109" t="s">
        <v>173</v>
      </c>
      <c r="D24" s="150" t="s">
        <v>196</v>
      </c>
      <c r="E24" s="109" t="s">
        <v>197</v>
      </c>
      <c r="F24" s="111" t="s">
        <v>198</v>
      </c>
      <c r="G24" s="112">
        <v>617.32</v>
      </c>
      <c r="H24" s="112">
        <v>111.32</v>
      </c>
      <c r="I24" s="143" t="s">
        <v>92</v>
      </c>
      <c r="J24" s="112">
        <f t="shared" si="0"/>
        <v>506.00000000000006</v>
      </c>
      <c r="K24" s="151" t="s">
        <v>199</v>
      </c>
      <c r="L24" s="108">
        <v>2020</v>
      </c>
      <c r="M24" s="108">
        <v>1867</v>
      </c>
      <c r="N24" s="109" t="s">
        <v>200</v>
      </c>
      <c r="O24" s="111" t="s">
        <v>94</v>
      </c>
      <c r="P24" s="109" t="s">
        <v>95</v>
      </c>
      <c r="Q24" s="109" t="s">
        <v>96</v>
      </c>
      <c r="R24" s="108">
        <v>3</v>
      </c>
      <c r="S24" s="111" t="s">
        <v>97</v>
      </c>
      <c r="T24" s="108">
        <v>1070102</v>
      </c>
      <c r="U24" s="108">
        <v>2550</v>
      </c>
      <c r="V24" s="108">
        <v>2078</v>
      </c>
      <c r="W24" s="108">
        <v>99</v>
      </c>
      <c r="X24" s="113">
        <v>2020</v>
      </c>
      <c r="Y24" s="113">
        <v>74</v>
      </c>
      <c r="Z24" s="113">
        <v>0</v>
      </c>
      <c r="AA24" s="114" t="s">
        <v>86</v>
      </c>
      <c r="AB24" s="108">
        <v>287</v>
      </c>
      <c r="AC24" s="109" t="s">
        <v>86</v>
      </c>
      <c r="AD24" s="152" t="s">
        <v>201</v>
      </c>
      <c r="AE24" s="152" t="s">
        <v>86</v>
      </c>
      <c r="AF24" s="153">
        <f t="shared" si="1"/>
        <v>5</v>
      </c>
      <c r="AG24" s="154">
        <f t="shared" si="2"/>
        <v>506.00000000000006</v>
      </c>
      <c r="AH24" s="155">
        <f t="shared" si="3"/>
        <v>2530.0000000000005</v>
      </c>
      <c r="AI24" s="156"/>
    </row>
    <row r="25" spans="1:35" ht="15">
      <c r="A25" s="108">
        <v>2020</v>
      </c>
      <c r="B25" s="108">
        <v>108</v>
      </c>
      <c r="C25" s="109" t="s">
        <v>173</v>
      </c>
      <c r="D25" s="150" t="s">
        <v>202</v>
      </c>
      <c r="E25" s="109" t="s">
        <v>203</v>
      </c>
      <c r="F25" s="111" t="s">
        <v>204</v>
      </c>
      <c r="G25" s="112">
        <v>483.12</v>
      </c>
      <c r="H25" s="112">
        <v>87.12</v>
      </c>
      <c r="I25" s="143" t="s">
        <v>92</v>
      </c>
      <c r="J25" s="112">
        <f t="shared" si="0"/>
        <v>396</v>
      </c>
      <c r="K25" s="151" t="s">
        <v>205</v>
      </c>
      <c r="L25" s="108">
        <v>2020</v>
      </c>
      <c r="M25" s="108">
        <v>1143</v>
      </c>
      <c r="N25" s="109" t="s">
        <v>203</v>
      </c>
      <c r="O25" s="111" t="s">
        <v>206</v>
      </c>
      <c r="P25" s="109" t="s">
        <v>207</v>
      </c>
      <c r="Q25" s="109" t="s">
        <v>207</v>
      </c>
      <c r="R25" s="108">
        <v>1</v>
      </c>
      <c r="S25" s="111" t="s">
        <v>84</v>
      </c>
      <c r="T25" s="108">
        <v>1010202</v>
      </c>
      <c r="U25" s="108">
        <v>130</v>
      </c>
      <c r="V25" s="108">
        <v>1051</v>
      </c>
      <c r="W25" s="108">
        <v>1</v>
      </c>
      <c r="X25" s="113">
        <v>2020</v>
      </c>
      <c r="Y25" s="113">
        <v>45</v>
      </c>
      <c r="Z25" s="113">
        <v>0</v>
      </c>
      <c r="AA25" s="114" t="s">
        <v>86</v>
      </c>
      <c r="AB25" s="108">
        <v>288</v>
      </c>
      <c r="AC25" s="109" t="s">
        <v>86</v>
      </c>
      <c r="AD25" s="152" t="s">
        <v>208</v>
      </c>
      <c r="AE25" s="152" t="s">
        <v>86</v>
      </c>
      <c r="AF25" s="153">
        <f t="shared" si="1"/>
        <v>79</v>
      </c>
      <c r="AG25" s="154">
        <f t="shared" si="2"/>
        <v>396</v>
      </c>
      <c r="AH25" s="155">
        <f t="shared" si="3"/>
        <v>31284</v>
      </c>
      <c r="AI25" s="156"/>
    </row>
    <row r="26" spans="1:35" ht="15">
      <c r="A26" s="108">
        <v>2020</v>
      </c>
      <c r="B26" s="108">
        <v>109</v>
      </c>
      <c r="C26" s="109" t="s">
        <v>209</v>
      </c>
      <c r="D26" s="150" t="s">
        <v>210</v>
      </c>
      <c r="E26" s="109" t="s">
        <v>99</v>
      </c>
      <c r="F26" s="111" t="s">
        <v>211</v>
      </c>
      <c r="G26" s="112">
        <v>3294</v>
      </c>
      <c r="H26" s="112">
        <v>594</v>
      </c>
      <c r="I26" s="143" t="s">
        <v>92</v>
      </c>
      <c r="J26" s="112">
        <f t="shared" si="0"/>
        <v>2700</v>
      </c>
      <c r="K26" s="151" t="s">
        <v>212</v>
      </c>
      <c r="L26" s="108">
        <v>2020</v>
      </c>
      <c r="M26" s="108">
        <v>1885</v>
      </c>
      <c r="N26" s="109" t="s">
        <v>200</v>
      </c>
      <c r="O26" s="111" t="s">
        <v>213</v>
      </c>
      <c r="P26" s="109" t="s">
        <v>214</v>
      </c>
      <c r="Q26" s="109" t="s">
        <v>214</v>
      </c>
      <c r="R26" s="108">
        <v>1</v>
      </c>
      <c r="S26" s="111" t="s">
        <v>84</v>
      </c>
      <c r="T26" s="108">
        <v>1010204</v>
      </c>
      <c r="U26" s="108">
        <v>150</v>
      </c>
      <c r="V26" s="108">
        <v>1053</v>
      </c>
      <c r="W26" s="108">
        <v>99</v>
      </c>
      <c r="X26" s="113">
        <v>2019</v>
      </c>
      <c r="Y26" s="113">
        <v>170</v>
      </c>
      <c r="Z26" s="113">
        <v>0</v>
      </c>
      <c r="AA26" s="114" t="s">
        <v>85</v>
      </c>
      <c r="AB26" s="108">
        <v>277</v>
      </c>
      <c r="AC26" s="109" t="s">
        <v>86</v>
      </c>
      <c r="AD26" s="152" t="s">
        <v>215</v>
      </c>
      <c r="AE26" s="152" t="s">
        <v>86</v>
      </c>
      <c r="AF26" s="153">
        <f t="shared" si="1"/>
        <v>2</v>
      </c>
      <c r="AG26" s="154">
        <f t="shared" si="2"/>
        <v>2700</v>
      </c>
      <c r="AH26" s="155">
        <f t="shared" si="3"/>
        <v>5400</v>
      </c>
      <c r="AI26" s="156"/>
    </row>
    <row r="27" spans="1:35" ht="15">
      <c r="A27" s="108">
        <v>2020</v>
      </c>
      <c r="B27" s="108">
        <v>110</v>
      </c>
      <c r="C27" s="109" t="s">
        <v>209</v>
      </c>
      <c r="D27" s="150" t="s">
        <v>216</v>
      </c>
      <c r="E27" s="109" t="s">
        <v>217</v>
      </c>
      <c r="F27" s="111" t="s">
        <v>218</v>
      </c>
      <c r="G27" s="112">
        <v>21327.63</v>
      </c>
      <c r="H27" s="112">
        <v>1938.88</v>
      </c>
      <c r="I27" s="143" t="s">
        <v>92</v>
      </c>
      <c r="J27" s="112">
        <f t="shared" si="0"/>
        <v>19388.75</v>
      </c>
      <c r="K27" s="151" t="s">
        <v>219</v>
      </c>
      <c r="L27" s="108">
        <v>2020</v>
      </c>
      <c r="M27" s="108">
        <v>1962</v>
      </c>
      <c r="N27" s="109" t="s">
        <v>220</v>
      </c>
      <c r="O27" s="111" t="s">
        <v>221</v>
      </c>
      <c r="P27" s="109" t="s">
        <v>222</v>
      </c>
      <c r="Q27" s="109" t="s">
        <v>222</v>
      </c>
      <c r="R27" s="108">
        <v>2</v>
      </c>
      <c r="S27" s="111" t="s">
        <v>106</v>
      </c>
      <c r="T27" s="108">
        <v>2010501</v>
      </c>
      <c r="U27" s="108">
        <v>6130</v>
      </c>
      <c r="V27" s="108">
        <v>3004</v>
      </c>
      <c r="W27" s="108">
        <v>99</v>
      </c>
      <c r="X27" s="113">
        <v>2020</v>
      </c>
      <c r="Y27" s="113">
        <v>56</v>
      </c>
      <c r="Z27" s="113">
        <v>0</v>
      </c>
      <c r="AA27" s="114" t="s">
        <v>223</v>
      </c>
      <c r="AB27" s="108">
        <v>279</v>
      </c>
      <c r="AC27" s="109" t="s">
        <v>86</v>
      </c>
      <c r="AD27" s="152" t="s">
        <v>224</v>
      </c>
      <c r="AE27" s="152" t="s">
        <v>86</v>
      </c>
      <c r="AF27" s="153">
        <f t="shared" si="1"/>
        <v>-9</v>
      </c>
      <c r="AG27" s="154">
        <f t="shared" si="2"/>
        <v>19388.75</v>
      </c>
      <c r="AH27" s="155">
        <f t="shared" si="3"/>
        <v>-174498.75</v>
      </c>
      <c r="AI27" s="156"/>
    </row>
    <row r="28" spans="1:35" ht="15">
      <c r="A28" s="108">
        <v>2020</v>
      </c>
      <c r="B28" s="108">
        <v>111</v>
      </c>
      <c r="C28" s="109" t="s">
        <v>209</v>
      </c>
      <c r="D28" s="150" t="s">
        <v>225</v>
      </c>
      <c r="E28" s="109" t="s">
        <v>217</v>
      </c>
      <c r="F28" s="111" t="s">
        <v>226</v>
      </c>
      <c r="G28" s="112">
        <v>1650</v>
      </c>
      <c r="H28" s="112">
        <v>297.54</v>
      </c>
      <c r="I28" s="143" t="s">
        <v>92</v>
      </c>
      <c r="J28" s="112">
        <f t="shared" si="0"/>
        <v>1352.46</v>
      </c>
      <c r="K28" s="151" t="s">
        <v>227</v>
      </c>
      <c r="L28" s="108">
        <v>2020</v>
      </c>
      <c r="M28" s="108">
        <v>1960</v>
      </c>
      <c r="N28" s="109" t="s">
        <v>220</v>
      </c>
      <c r="O28" s="111" t="s">
        <v>221</v>
      </c>
      <c r="P28" s="109" t="s">
        <v>222</v>
      </c>
      <c r="Q28" s="109" t="s">
        <v>222</v>
      </c>
      <c r="R28" s="108">
        <v>2</v>
      </c>
      <c r="S28" s="111" t="s">
        <v>106</v>
      </c>
      <c r="T28" s="108">
        <v>1010603</v>
      </c>
      <c r="U28" s="108">
        <v>580</v>
      </c>
      <c r="V28" s="108">
        <v>1086</v>
      </c>
      <c r="W28" s="108">
        <v>99</v>
      </c>
      <c r="X28" s="113">
        <v>2020</v>
      </c>
      <c r="Y28" s="113">
        <v>83</v>
      </c>
      <c r="Z28" s="113">
        <v>0</v>
      </c>
      <c r="AA28" s="114" t="s">
        <v>85</v>
      </c>
      <c r="AB28" s="108">
        <v>267</v>
      </c>
      <c r="AC28" s="109" t="s">
        <v>86</v>
      </c>
      <c r="AD28" s="152" t="s">
        <v>224</v>
      </c>
      <c r="AE28" s="152" t="s">
        <v>86</v>
      </c>
      <c r="AF28" s="153">
        <f t="shared" si="1"/>
        <v>-9</v>
      </c>
      <c r="AG28" s="154">
        <f t="shared" si="2"/>
        <v>1352.46</v>
      </c>
      <c r="AH28" s="155">
        <f t="shared" si="3"/>
        <v>-12172.14</v>
      </c>
      <c r="AI28" s="156"/>
    </row>
    <row r="29" spans="1:35" ht="15">
      <c r="A29" s="108">
        <v>2020</v>
      </c>
      <c r="B29" s="108">
        <v>112</v>
      </c>
      <c r="C29" s="109" t="s">
        <v>209</v>
      </c>
      <c r="D29" s="150" t="s">
        <v>228</v>
      </c>
      <c r="E29" s="109" t="s">
        <v>217</v>
      </c>
      <c r="F29" s="111" t="s">
        <v>229</v>
      </c>
      <c r="G29" s="112">
        <v>8008</v>
      </c>
      <c r="H29" s="112">
        <v>728</v>
      </c>
      <c r="I29" s="143" t="s">
        <v>92</v>
      </c>
      <c r="J29" s="112">
        <f t="shared" si="0"/>
        <v>7280</v>
      </c>
      <c r="K29" s="151" t="s">
        <v>230</v>
      </c>
      <c r="L29" s="108">
        <v>2020</v>
      </c>
      <c r="M29" s="108">
        <v>1961</v>
      </c>
      <c r="N29" s="109" t="s">
        <v>220</v>
      </c>
      <c r="O29" s="111" t="s">
        <v>221</v>
      </c>
      <c r="P29" s="109" t="s">
        <v>222</v>
      </c>
      <c r="Q29" s="109" t="s">
        <v>222</v>
      </c>
      <c r="R29" s="108">
        <v>2</v>
      </c>
      <c r="S29" s="111" t="s">
        <v>106</v>
      </c>
      <c r="T29" s="108">
        <v>2010501</v>
      </c>
      <c r="U29" s="108">
        <v>6130</v>
      </c>
      <c r="V29" s="108">
        <v>3001</v>
      </c>
      <c r="W29" s="108">
        <v>99</v>
      </c>
      <c r="X29" s="113">
        <v>2020</v>
      </c>
      <c r="Y29" s="113">
        <v>91</v>
      </c>
      <c r="Z29" s="113">
        <v>0</v>
      </c>
      <c r="AA29" s="114" t="s">
        <v>231</v>
      </c>
      <c r="AB29" s="108">
        <v>301</v>
      </c>
      <c r="AC29" s="109" t="s">
        <v>180</v>
      </c>
      <c r="AD29" s="152" t="s">
        <v>224</v>
      </c>
      <c r="AE29" s="152" t="s">
        <v>115</v>
      </c>
      <c r="AF29" s="153">
        <f t="shared" si="1"/>
        <v>-4</v>
      </c>
      <c r="AG29" s="154">
        <f t="shared" si="2"/>
        <v>7280</v>
      </c>
      <c r="AH29" s="155">
        <f t="shared" si="3"/>
        <v>-29120</v>
      </c>
      <c r="AI29" s="156"/>
    </row>
    <row r="30" spans="1:35" ht="15">
      <c r="A30" s="108">
        <v>2020</v>
      </c>
      <c r="B30" s="108">
        <v>113</v>
      </c>
      <c r="C30" s="109" t="s">
        <v>209</v>
      </c>
      <c r="D30" s="150" t="s">
        <v>232</v>
      </c>
      <c r="E30" s="109" t="s">
        <v>155</v>
      </c>
      <c r="F30" s="111" t="s">
        <v>233</v>
      </c>
      <c r="G30" s="112">
        <v>2500</v>
      </c>
      <c r="H30" s="112">
        <v>459.65</v>
      </c>
      <c r="I30" s="143" t="s">
        <v>92</v>
      </c>
      <c r="J30" s="112">
        <f t="shared" si="0"/>
        <v>2040.35</v>
      </c>
      <c r="K30" s="151" t="s">
        <v>234</v>
      </c>
      <c r="L30" s="108">
        <v>2020</v>
      </c>
      <c r="M30" s="108">
        <v>1568</v>
      </c>
      <c r="N30" s="109" t="s">
        <v>98</v>
      </c>
      <c r="O30" s="111" t="s">
        <v>235</v>
      </c>
      <c r="P30" s="109" t="s">
        <v>236</v>
      </c>
      <c r="Q30" s="109" t="s">
        <v>96</v>
      </c>
      <c r="R30" s="108">
        <v>2</v>
      </c>
      <c r="S30" s="111" t="s">
        <v>106</v>
      </c>
      <c r="T30" s="108">
        <v>2080201</v>
      </c>
      <c r="U30" s="108">
        <v>8330</v>
      </c>
      <c r="V30" s="108">
        <v>3035</v>
      </c>
      <c r="W30" s="108">
        <v>99</v>
      </c>
      <c r="X30" s="113">
        <v>2019</v>
      </c>
      <c r="Y30" s="113">
        <v>69</v>
      </c>
      <c r="Z30" s="113">
        <v>0</v>
      </c>
      <c r="AA30" s="114" t="s">
        <v>231</v>
      </c>
      <c r="AB30" s="108">
        <v>283</v>
      </c>
      <c r="AC30" s="109" t="s">
        <v>86</v>
      </c>
      <c r="AD30" s="152" t="s">
        <v>159</v>
      </c>
      <c r="AE30" s="152" t="s">
        <v>86</v>
      </c>
      <c r="AF30" s="153">
        <f t="shared" si="1"/>
        <v>36</v>
      </c>
      <c r="AG30" s="154">
        <f t="shared" si="2"/>
        <v>2040.35</v>
      </c>
      <c r="AH30" s="155">
        <f t="shared" si="3"/>
        <v>73452.59999999999</v>
      </c>
      <c r="AI30" s="156"/>
    </row>
    <row r="31" spans="1:35" ht="15">
      <c r="A31" s="108">
        <v>2020</v>
      </c>
      <c r="B31" s="108">
        <v>113</v>
      </c>
      <c r="C31" s="109" t="s">
        <v>209</v>
      </c>
      <c r="D31" s="150" t="s">
        <v>232</v>
      </c>
      <c r="E31" s="109" t="s">
        <v>155</v>
      </c>
      <c r="F31" s="111" t="s">
        <v>233</v>
      </c>
      <c r="G31" s="112">
        <v>2000</v>
      </c>
      <c r="H31" s="112">
        <v>0</v>
      </c>
      <c r="I31" s="143" t="s">
        <v>92</v>
      </c>
      <c r="J31" s="112">
        <f t="shared" si="0"/>
        <v>2000</v>
      </c>
      <c r="K31" s="151" t="s">
        <v>234</v>
      </c>
      <c r="L31" s="108">
        <v>2020</v>
      </c>
      <c r="M31" s="108">
        <v>1568</v>
      </c>
      <c r="N31" s="109" t="s">
        <v>98</v>
      </c>
      <c r="O31" s="111" t="s">
        <v>235</v>
      </c>
      <c r="P31" s="109" t="s">
        <v>236</v>
      </c>
      <c r="Q31" s="109" t="s">
        <v>96</v>
      </c>
      <c r="R31" s="108">
        <v>2</v>
      </c>
      <c r="S31" s="111" t="s">
        <v>106</v>
      </c>
      <c r="T31" s="108">
        <v>2010501</v>
      </c>
      <c r="U31" s="108">
        <v>6130</v>
      </c>
      <c r="V31" s="108">
        <v>3001</v>
      </c>
      <c r="W31" s="108">
        <v>99</v>
      </c>
      <c r="X31" s="113">
        <v>2019</v>
      </c>
      <c r="Y31" s="113">
        <v>70</v>
      </c>
      <c r="Z31" s="113">
        <v>0</v>
      </c>
      <c r="AA31" s="114" t="s">
        <v>231</v>
      </c>
      <c r="AB31" s="108">
        <v>281</v>
      </c>
      <c r="AC31" s="109" t="s">
        <v>86</v>
      </c>
      <c r="AD31" s="152" t="s">
        <v>159</v>
      </c>
      <c r="AE31" s="152" t="s">
        <v>86</v>
      </c>
      <c r="AF31" s="153">
        <f t="shared" si="1"/>
        <v>36</v>
      </c>
      <c r="AG31" s="154">
        <f t="shared" si="2"/>
        <v>2000</v>
      </c>
      <c r="AH31" s="155">
        <f t="shared" si="3"/>
        <v>72000</v>
      </c>
      <c r="AI31" s="156"/>
    </row>
    <row r="32" spans="1:35" ht="15">
      <c r="A32" s="108">
        <v>2020</v>
      </c>
      <c r="B32" s="108">
        <v>113</v>
      </c>
      <c r="C32" s="109" t="s">
        <v>209</v>
      </c>
      <c r="D32" s="150" t="s">
        <v>232</v>
      </c>
      <c r="E32" s="109" t="s">
        <v>155</v>
      </c>
      <c r="F32" s="111" t="s">
        <v>233</v>
      </c>
      <c r="G32" s="112">
        <v>556.19</v>
      </c>
      <c r="H32" s="112">
        <v>0</v>
      </c>
      <c r="I32" s="143" t="s">
        <v>92</v>
      </c>
      <c r="J32" s="112">
        <f t="shared" si="0"/>
        <v>556.19</v>
      </c>
      <c r="K32" s="151" t="s">
        <v>234</v>
      </c>
      <c r="L32" s="108">
        <v>2020</v>
      </c>
      <c r="M32" s="108">
        <v>1568</v>
      </c>
      <c r="N32" s="109" t="s">
        <v>98</v>
      </c>
      <c r="O32" s="111" t="s">
        <v>235</v>
      </c>
      <c r="P32" s="109" t="s">
        <v>236</v>
      </c>
      <c r="Q32" s="109" t="s">
        <v>96</v>
      </c>
      <c r="R32" s="108">
        <v>2</v>
      </c>
      <c r="S32" s="111" t="s">
        <v>106</v>
      </c>
      <c r="T32" s="108">
        <v>2080101</v>
      </c>
      <c r="U32" s="108">
        <v>8230</v>
      </c>
      <c r="V32" s="108">
        <v>3472</v>
      </c>
      <c r="W32" s="108">
        <v>99</v>
      </c>
      <c r="X32" s="113">
        <v>2019</v>
      </c>
      <c r="Y32" s="113">
        <v>71</v>
      </c>
      <c r="Z32" s="113">
        <v>0</v>
      </c>
      <c r="AA32" s="114" t="s">
        <v>231</v>
      </c>
      <c r="AB32" s="108">
        <v>282</v>
      </c>
      <c r="AC32" s="109" t="s">
        <v>86</v>
      </c>
      <c r="AD32" s="152" t="s">
        <v>159</v>
      </c>
      <c r="AE32" s="152" t="s">
        <v>86</v>
      </c>
      <c r="AF32" s="153">
        <f t="shared" si="1"/>
        <v>36</v>
      </c>
      <c r="AG32" s="154">
        <f t="shared" si="2"/>
        <v>556.19</v>
      </c>
      <c r="AH32" s="155">
        <f t="shared" si="3"/>
        <v>20022.840000000004</v>
      </c>
      <c r="AI32" s="156"/>
    </row>
    <row r="33" spans="1:35" ht="15">
      <c r="A33" s="108">
        <v>2020</v>
      </c>
      <c r="B33" s="108">
        <v>114</v>
      </c>
      <c r="C33" s="109" t="s">
        <v>209</v>
      </c>
      <c r="D33" s="150" t="s">
        <v>237</v>
      </c>
      <c r="E33" s="109" t="s">
        <v>220</v>
      </c>
      <c r="F33" s="111" t="s">
        <v>238</v>
      </c>
      <c r="G33" s="112">
        <v>7737.7</v>
      </c>
      <c r="H33" s="112">
        <v>1395.32</v>
      </c>
      <c r="I33" s="143" t="s">
        <v>92</v>
      </c>
      <c r="J33" s="112">
        <f t="shared" si="0"/>
        <v>6342.38</v>
      </c>
      <c r="K33" s="151" t="s">
        <v>239</v>
      </c>
      <c r="L33" s="108">
        <v>2020</v>
      </c>
      <c r="M33" s="108">
        <v>1953</v>
      </c>
      <c r="N33" s="109" t="s">
        <v>220</v>
      </c>
      <c r="O33" s="111" t="s">
        <v>240</v>
      </c>
      <c r="P33" s="109" t="s">
        <v>241</v>
      </c>
      <c r="Q33" s="109" t="s">
        <v>242</v>
      </c>
      <c r="R33" s="108">
        <v>2</v>
      </c>
      <c r="S33" s="111" t="s">
        <v>106</v>
      </c>
      <c r="T33" s="108">
        <v>1080103</v>
      </c>
      <c r="U33" s="108">
        <v>2780</v>
      </c>
      <c r="V33" s="108">
        <v>1934</v>
      </c>
      <c r="W33" s="108">
        <v>99</v>
      </c>
      <c r="X33" s="113">
        <v>2020</v>
      </c>
      <c r="Y33" s="113">
        <v>100</v>
      </c>
      <c r="Z33" s="113">
        <v>0</v>
      </c>
      <c r="AA33" s="114" t="s">
        <v>188</v>
      </c>
      <c r="AB33" s="108">
        <v>280</v>
      </c>
      <c r="AC33" s="109" t="s">
        <v>86</v>
      </c>
      <c r="AD33" s="152" t="s">
        <v>224</v>
      </c>
      <c r="AE33" s="152" t="s">
        <v>86</v>
      </c>
      <c r="AF33" s="153">
        <f t="shared" si="1"/>
        <v>-9</v>
      </c>
      <c r="AG33" s="154">
        <f t="shared" si="2"/>
        <v>6342.38</v>
      </c>
      <c r="AH33" s="155">
        <f t="shared" si="3"/>
        <v>-57081.42</v>
      </c>
      <c r="AI33" s="156"/>
    </row>
    <row r="34" spans="1:35" ht="15">
      <c r="A34" s="108">
        <v>2020</v>
      </c>
      <c r="B34" s="108">
        <v>115</v>
      </c>
      <c r="C34" s="109" t="s">
        <v>85</v>
      </c>
      <c r="D34" s="150" t="s">
        <v>243</v>
      </c>
      <c r="E34" s="109" t="s">
        <v>244</v>
      </c>
      <c r="F34" s="111" t="s">
        <v>245</v>
      </c>
      <c r="G34" s="112">
        <v>450.34</v>
      </c>
      <c r="H34" s="112">
        <v>67.14</v>
      </c>
      <c r="I34" s="143" t="s">
        <v>92</v>
      </c>
      <c r="J34" s="112">
        <f t="shared" si="0"/>
        <v>383.2</v>
      </c>
      <c r="K34" s="151" t="s">
        <v>246</v>
      </c>
      <c r="L34" s="108">
        <v>2020</v>
      </c>
      <c r="M34" s="108">
        <v>1157</v>
      </c>
      <c r="N34" s="109" t="s">
        <v>247</v>
      </c>
      <c r="O34" s="111" t="s">
        <v>248</v>
      </c>
      <c r="P34" s="109" t="s">
        <v>249</v>
      </c>
      <c r="Q34" s="109" t="s">
        <v>249</v>
      </c>
      <c r="R34" s="108">
        <v>2</v>
      </c>
      <c r="S34" s="111" t="s">
        <v>106</v>
      </c>
      <c r="T34" s="108">
        <v>1010502</v>
      </c>
      <c r="U34" s="108">
        <v>460</v>
      </c>
      <c r="V34" s="108">
        <v>1075</v>
      </c>
      <c r="W34" s="108">
        <v>99</v>
      </c>
      <c r="X34" s="113">
        <v>2020</v>
      </c>
      <c r="Y34" s="113">
        <v>101</v>
      </c>
      <c r="Z34" s="113">
        <v>0</v>
      </c>
      <c r="AA34" s="114" t="s">
        <v>155</v>
      </c>
      <c r="AB34" s="108">
        <v>297</v>
      </c>
      <c r="AC34" s="109" t="s">
        <v>180</v>
      </c>
      <c r="AD34" s="152" t="s">
        <v>250</v>
      </c>
      <c r="AE34" s="152" t="s">
        <v>115</v>
      </c>
      <c r="AF34" s="153">
        <f t="shared" si="1"/>
        <v>83</v>
      </c>
      <c r="AG34" s="154">
        <f t="shared" si="2"/>
        <v>383.2</v>
      </c>
      <c r="AH34" s="155">
        <f t="shared" si="3"/>
        <v>31805.6</v>
      </c>
      <c r="AI34" s="156"/>
    </row>
    <row r="35" spans="1:35" ht="15">
      <c r="A35" s="108">
        <v>2020</v>
      </c>
      <c r="B35" s="108">
        <v>116</v>
      </c>
      <c r="C35" s="109" t="s">
        <v>85</v>
      </c>
      <c r="D35" s="150" t="s">
        <v>251</v>
      </c>
      <c r="E35" s="109" t="s">
        <v>120</v>
      </c>
      <c r="F35" s="111" t="s">
        <v>252</v>
      </c>
      <c r="G35" s="112">
        <v>147.45</v>
      </c>
      <c r="H35" s="112">
        <v>26.59</v>
      </c>
      <c r="I35" s="143" t="s">
        <v>92</v>
      </c>
      <c r="J35" s="112">
        <f t="shared" si="0"/>
        <v>120.85999999999999</v>
      </c>
      <c r="K35" s="151" t="s">
        <v>253</v>
      </c>
      <c r="L35" s="108">
        <v>2020</v>
      </c>
      <c r="M35" s="108">
        <v>1235</v>
      </c>
      <c r="N35" s="109" t="s">
        <v>254</v>
      </c>
      <c r="O35" s="111" t="s">
        <v>255</v>
      </c>
      <c r="P35" s="109" t="s">
        <v>256</v>
      </c>
      <c r="Q35" s="109" t="s">
        <v>256</v>
      </c>
      <c r="R35" s="108">
        <v>2</v>
      </c>
      <c r="S35" s="111" t="s">
        <v>106</v>
      </c>
      <c r="T35" s="108">
        <v>1010502</v>
      </c>
      <c r="U35" s="108">
        <v>460</v>
      </c>
      <c r="V35" s="108">
        <v>1075</v>
      </c>
      <c r="W35" s="108">
        <v>99</v>
      </c>
      <c r="X35" s="113">
        <v>2020</v>
      </c>
      <c r="Y35" s="113">
        <v>87</v>
      </c>
      <c r="Z35" s="113">
        <v>0</v>
      </c>
      <c r="AA35" s="114" t="s">
        <v>155</v>
      </c>
      <c r="AB35" s="108">
        <v>295</v>
      </c>
      <c r="AC35" s="109" t="s">
        <v>180</v>
      </c>
      <c r="AD35" s="152" t="s">
        <v>257</v>
      </c>
      <c r="AE35" s="152" t="s">
        <v>115</v>
      </c>
      <c r="AF35" s="153">
        <f t="shared" si="1"/>
        <v>73</v>
      </c>
      <c r="AG35" s="154">
        <f t="shared" si="2"/>
        <v>120.85999999999999</v>
      </c>
      <c r="AH35" s="155">
        <f t="shared" si="3"/>
        <v>8822.779999999999</v>
      </c>
      <c r="AI35" s="156"/>
    </row>
    <row r="36" spans="1:35" ht="15">
      <c r="A36" s="108">
        <v>2020</v>
      </c>
      <c r="B36" s="108">
        <v>118</v>
      </c>
      <c r="C36" s="109" t="s">
        <v>85</v>
      </c>
      <c r="D36" s="150" t="s">
        <v>258</v>
      </c>
      <c r="E36" s="109" t="s">
        <v>120</v>
      </c>
      <c r="F36" s="111" t="s">
        <v>259</v>
      </c>
      <c r="G36" s="112">
        <v>3850</v>
      </c>
      <c r="H36" s="112">
        <v>350</v>
      </c>
      <c r="I36" s="143" t="s">
        <v>92</v>
      </c>
      <c r="J36" s="112">
        <f t="shared" si="0"/>
        <v>3500</v>
      </c>
      <c r="K36" s="151" t="s">
        <v>260</v>
      </c>
      <c r="L36" s="108">
        <v>2020</v>
      </c>
      <c r="M36" s="108">
        <v>1233</v>
      </c>
      <c r="N36" s="109" t="s">
        <v>254</v>
      </c>
      <c r="O36" s="111" t="s">
        <v>261</v>
      </c>
      <c r="P36" s="109" t="s">
        <v>262</v>
      </c>
      <c r="Q36" s="109" t="s">
        <v>263</v>
      </c>
      <c r="R36" s="108">
        <v>2</v>
      </c>
      <c r="S36" s="111" t="s">
        <v>106</v>
      </c>
      <c r="T36" s="108">
        <v>2010501</v>
      </c>
      <c r="U36" s="108">
        <v>6130</v>
      </c>
      <c r="V36" s="108">
        <v>3001</v>
      </c>
      <c r="W36" s="108">
        <v>99</v>
      </c>
      <c r="X36" s="113">
        <v>2020</v>
      </c>
      <c r="Y36" s="113">
        <v>84</v>
      </c>
      <c r="Z36" s="113">
        <v>0</v>
      </c>
      <c r="AA36" s="114" t="s">
        <v>155</v>
      </c>
      <c r="AB36" s="108">
        <v>300</v>
      </c>
      <c r="AC36" s="109" t="s">
        <v>180</v>
      </c>
      <c r="AD36" s="152" t="s">
        <v>257</v>
      </c>
      <c r="AE36" s="152" t="s">
        <v>115</v>
      </c>
      <c r="AF36" s="153">
        <f t="shared" si="1"/>
        <v>73</v>
      </c>
      <c r="AG36" s="154">
        <f t="shared" si="2"/>
        <v>3500</v>
      </c>
      <c r="AH36" s="155">
        <f t="shared" si="3"/>
        <v>255500</v>
      </c>
      <c r="AI36" s="156"/>
    </row>
    <row r="37" spans="1:35" ht="15">
      <c r="A37" s="108">
        <v>2020</v>
      </c>
      <c r="B37" s="108">
        <v>119</v>
      </c>
      <c r="C37" s="109" t="s">
        <v>85</v>
      </c>
      <c r="D37" s="150" t="s">
        <v>264</v>
      </c>
      <c r="E37" s="109" t="s">
        <v>147</v>
      </c>
      <c r="F37" s="111" t="s">
        <v>265</v>
      </c>
      <c r="G37" s="112">
        <v>439.2</v>
      </c>
      <c r="H37" s="112">
        <v>79.2</v>
      </c>
      <c r="I37" s="143" t="s">
        <v>92</v>
      </c>
      <c r="J37" s="112">
        <f t="shared" si="0"/>
        <v>360</v>
      </c>
      <c r="K37" s="151" t="s">
        <v>266</v>
      </c>
      <c r="L37" s="108">
        <v>2020</v>
      </c>
      <c r="M37" s="108">
        <v>1260</v>
      </c>
      <c r="N37" s="109" t="s">
        <v>90</v>
      </c>
      <c r="O37" s="111" t="s">
        <v>267</v>
      </c>
      <c r="P37" s="109" t="s">
        <v>268</v>
      </c>
      <c r="Q37" s="109" t="s">
        <v>268</v>
      </c>
      <c r="R37" s="108">
        <v>2</v>
      </c>
      <c r="S37" s="111" t="s">
        <v>106</v>
      </c>
      <c r="T37" s="108">
        <v>1010503</v>
      </c>
      <c r="U37" s="108">
        <v>470</v>
      </c>
      <c r="V37" s="108">
        <v>1156</v>
      </c>
      <c r="W37" s="108">
        <v>99</v>
      </c>
      <c r="X37" s="113">
        <v>2020</v>
      </c>
      <c r="Y37" s="113">
        <v>98</v>
      </c>
      <c r="Z37" s="113">
        <v>0</v>
      </c>
      <c r="AA37" s="114" t="s">
        <v>155</v>
      </c>
      <c r="AB37" s="108">
        <v>298</v>
      </c>
      <c r="AC37" s="109" t="s">
        <v>180</v>
      </c>
      <c r="AD37" s="152" t="s">
        <v>114</v>
      </c>
      <c r="AE37" s="152" t="s">
        <v>115</v>
      </c>
      <c r="AF37" s="153">
        <f t="shared" si="1"/>
        <v>70</v>
      </c>
      <c r="AG37" s="154">
        <f t="shared" si="2"/>
        <v>360</v>
      </c>
      <c r="AH37" s="155">
        <f t="shared" si="3"/>
        <v>25200</v>
      </c>
      <c r="AI37" s="156"/>
    </row>
    <row r="38" spans="1:35" ht="15">
      <c r="A38" s="108">
        <v>2020</v>
      </c>
      <c r="B38" s="108">
        <v>120</v>
      </c>
      <c r="C38" s="109" t="s">
        <v>85</v>
      </c>
      <c r="D38" s="150" t="s">
        <v>228</v>
      </c>
      <c r="E38" s="109" t="s">
        <v>128</v>
      </c>
      <c r="F38" s="111" t="s">
        <v>269</v>
      </c>
      <c r="G38" s="112">
        <v>8044</v>
      </c>
      <c r="H38" s="112">
        <v>1450.56</v>
      </c>
      <c r="I38" s="143" t="s">
        <v>79</v>
      </c>
      <c r="J38" s="112">
        <f t="shared" si="0"/>
        <v>8044</v>
      </c>
      <c r="K38" s="151" t="s">
        <v>270</v>
      </c>
      <c r="L38" s="108">
        <v>2020</v>
      </c>
      <c r="M38" s="108">
        <v>1710</v>
      </c>
      <c r="N38" s="109" t="s">
        <v>271</v>
      </c>
      <c r="O38" s="111" t="s">
        <v>272</v>
      </c>
      <c r="P38" s="109" t="s">
        <v>273</v>
      </c>
      <c r="Q38" s="109" t="s">
        <v>96</v>
      </c>
      <c r="R38" s="108">
        <v>2</v>
      </c>
      <c r="S38" s="111" t="s">
        <v>106</v>
      </c>
      <c r="T38" s="108">
        <v>1010603</v>
      </c>
      <c r="U38" s="108">
        <v>580</v>
      </c>
      <c r="V38" s="108">
        <v>1086</v>
      </c>
      <c r="W38" s="108">
        <v>99</v>
      </c>
      <c r="X38" s="113">
        <v>2018</v>
      </c>
      <c r="Y38" s="113">
        <v>239</v>
      </c>
      <c r="Z38" s="113">
        <v>0</v>
      </c>
      <c r="AA38" s="114" t="s">
        <v>231</v>
      </c>
      <c r="AB38" s="108">
        <v>302</v>
      </c>
      <c r="AC38" s="109" t="s">
        <v>274</v>
      </c>
      <c r="AD38" s="152" t="s">
        <v>131</v>
      </c>
      <c r="AE38" s="152" t="s">
        <v>275</v>
      </c>
      <c r="AF38" s="153">
        <f t="shared" si="1"/>
        <v>37</v>
      </c>
      <c r="AG38" s="154">
        <f t="shared" si="2"/>
        <v>8044</v>
      </c>
      <c r="AH38" s="155">
        <f t="shared" si="3"/>
        <v>297628</v>
      </c>
      <c r="AI38" s="156"/>
    </row>
    <row r="39" spans="1:35" ht="15">
      <c r="A39" s="108">
        <v>2020</v>
      </c>
      <c r="B39" s="108">
        <v>121</v>
      </c>
      <c r="C39" s="109" t="s">
        <v>85</v>
      </c>
      <c r="D39" s="150" t="s">
        <v>276</v>
      </c>
      <c r="E39" s="109" t="s">
        <v>277</v>
      </c>
      <c r="F39" s="111" t="s">
        <v>278</v>
      </c>
      <c r="G39" s="112">
        <v>244</v>
      </c>
      <c r="H39" s="112">
        <v>44</v>
      </c>
      <c r="I39" s="143" t="s">
        <v>92</v>
      </c>
      <c r="J39" s="112">
        <f t="shared" si="0"/>
        <v>200</v>
      </c>
      <c r="K39" s="151" t="s">
        <v>96</v>
      </c>
      <c r="L39" s="108">
        <v>2020</v>
      </c>
      <c r="M39" s="108">
        <v>1569</v>
      </c>
      <c r="N39" s="109" t="s">
        <v>98</v>
      </c>
      <c r="O39" s="111" t="s">
        <v>279</v>
      </c>
      <c r="P39" s="109" t="s">
        <v>280</v>
      </c>
      <c r="Q39" s="109" t="s">
        <v>96</v>
      </c>
      <c r="R39" s="108">
        <v>2</v>
      </c>
      <c r="S39" s="111" t="s">
        <v>106</v>
      </c>
      <c r="T39" s="108">
        <v>1010202</v>
      </c>
      <c r="U39" s="108">
        <v>130</v>
      </c>
      <c r="V39" s="108">
        <v>1051</v>
      </c>
      <c r="W39" s="108">
        <v>99</v>
      </c>
      <c r="X39" s="113">
        <v>2020</v>
      </c>
      <c r="Y39" s="113">
        <v>88</v>
      </c>
      <c r="Z39" s="113">
        <v>0</v>
      </c>
      <c r="AA39" s="114" t="s">
        <v>85</v>
      </c>
      <c r="AB39" s="108">
        <v>266</v>
      </c>
      <c r="AC39" s="109" t="s">
        <v>86</v>
      </c>
      <c r="AD39" s="152" t="s">
        <v>159</v>
      </c>
      <c r="AE39" s="152" t="s">
        <v>86</v>
      </c>
      <c r="AF39" s="153">
        <f t="shared" si="1"/>
        <v>36</v>
      </c>
      <c r="AG39" s="154">
        <f t="shared" si="2"/>
        <v>200</v>
      </c>
      <c r="AH39" s="155">
        <f t="shared" si="3"/>
        <v>7200</v>
      </c>
      <c r="AI39" s="156"/>
    </row>
    <row r="40" spans="1:35" ht="15">
      <c r="A40" s="108">
        <v>2020</v>
      </c>
      <c r="B40" s="108">
        <v>122</v>
      </c>
      <c r="C40" s="109" t="s">
        <v>85</v>
      </c>
      <c r="D40" s="150" t="s">
        <v>281</v>
      </c>
      <c r="E40" s="109" t="s">
        <v>223</v>
      </c>
      <c r="F40" s="111" t="s">
        <v>282</v>
      </c>
      <c r="G40" s="112">
        <v>471.49</v>
      </c>
      <c r="H40" s="112">
        <v>85.02</v>
      </c>
      <c r="I40" s="143" t="s">
        <v>92</v>
      </c>
      <c r="J40" s="112">
        <f aca="true" t="shared" si="4" ref="J40:J71">IF(I40="SI",G40-H40,G40)</f>
        <v>386.47</v>
      </c>
      <c r="K40" s="151" t="s">
        <v>283</v>
      </c>
      <c r="L40" s="108">
        <v>2020</v>
      </c>
      <c r="M40" s="108">
        <v>1986</v>
      </c>
      <c r="N40" s="109" t="s">
        <v>284</v>
      </c>
      <c r="O40" s="111" t="s">
        <v>285</v>
      </c>
      <c r="P40" s="109" t="s">
        <v>286</v>
      </c>
      <c r="Q40" s="109" t="s">
        <v>96</v>
      </c>
      <c r="R40" s="108">
        <v>2</v>
      </c>
      <c r="S40" s="111" t="s">
        <v>106</v>
      </c>
      <c r="T40" s="108">
        <v>1010502</v>
      </c>
      <c r="U40" s="108">
        <v>460</v>
      </c>
      <c r="V40" s="108">
        <v>1075</v>
      </c>
      <c r="W40" s="108">
        <v>99</v>
      </c>
      <c r="X40" s="113">
        <v>2020</v>
      </c>
      <c r="Y40" s="113">
        <v>104</v>
      </c>
      <c r="Z40" s="113">
        <v>0</v>
      </c>
      <c r="AA40" s="114" t="s">
        <v>115</v>
      </c>
      <c r="AB40" s="108">
        <v>326</v>
      </c>
      <c r="AC40" s="109" t="s">
        <v>287</v>
      </c>
      <c r="AD40" s="152" t="s">
        <v>288</v>
      </c>
      <c r="AE40" s="152" t="s">
        <v>289</v>
      </c>
      <c r="AF40" s="153">
        <f aca="true" t="shared" si="5" ref="AF40:AF71">AE40-AD40</f>
        <v>-8</v>
      </c>
      <c r="AG40" s="154">
        <f aca="true" t="shared" si="6" ref="AG40:AG71">IF(AI40="SI",0,J40)</f>
        <v>386.47</v>
      </c>
      <c r="AH40" s="155">
        <f aca="true" t="shared" si="7" ref="AH40:AH71">AG40*AF40</f>
        <v>-3091.76</v>
      </c>
      <c r="AI40" s="156"/>
    </row>
    <row r="41" spans="1:35" ht="15">
      <c r="A41" s="108">
        <v>2020</v>
      </c>
      <c r="B41" s="108">
        <v>123</v>
      </c>
      <c r="C41" s="109" t="s">
        <v>85</v>
      </c>
      <c r="D41" s="150" t="s">
        <v>290</v>
      </c>
      <c r="E41" s="109" t="s">
        <v>223</v>
      </c>
      <c r="F41" s="111" t="s">
        <v>291</v>
      </c>
      <c r="G41" s="112">
        <v>8964.85</v>
      </c>
      <c r="H41" s="112">
        <v>1616.61</v>
      </c>
      <c r="I41" s="143" t="s">
        <v>92</v>
      </c>
      <c r="J41" s="112">
        <f t="shared" si="4"/>
        <v>7348.240000000001</v>
      </c>
      <c r="K41" s="151" t="s">
        <v>292</v>
      </c>
      <c r="L41" s="108">
        <v>2020</v>
      </c>
      <c r="M41" s="108">
        <v>1984</v>
      </c>
      <c r="N41" s="109" t="s">
        <v>284</v>
      </c>
      <c r="O41" s="111" t="s">
        <v>293</v>
      </c>
      <c r="P41" s="109" t="s">
        <v>294</v>
      </c>
      <c r="Q41" s="109" t="s">
        <v>96</v>
      </c>
      <c r="R41" s="108">
        <v>2</v>
      </c>
      <c r="S41" s="111" t="s">
        <v>106</v>
      </c>
      <c r="T41" s="108">
        <v>2080101</v>
      </c>
      <c r="U41" s="108">
        <v>8230</v>
      </c>
      <c r="V41" s="108">
        <v>3472</v>
      </c>
      <c r="W41" s="108">
        <v>99</v>
      </c>
      <c r="X41" s="113">
        <v>2019</v>
      </c>
      <c r="Y41" s="113">
        <v>72</v>
      </c>
      <c r="Z41" s="113">
        <v>0</v>
      </c>
      <c r="AA41" s="114" t="s">
        <v>167</v>
      </c>
      <c r="AB41" s="108">
        <v>278</v>
      </c>
      <c r="AC41" s="109" t="s">
        <v>86</v>
      </c>
      <c r="AD41" s="152" t="s">
        <v>288</v>
      </c>
      <c r="AE41" s="152" t="s">
        <v>86</v>
      </c>
      <c r="AF41" s="153">
        <f t="shared" si="5"/>
        <v>-15</v>
      </c>
      <c r="AG41" s="154">
        <f t="shared" si="6"/>
        <v>7348.240000000001</v>
      </c>
      <c r="AH41" s="155">
        <f t="shared" si="7"/>
        <v>-110223.6</v>
      </c>
      <c r="AI41" s="156"/>
    </row>
    <row r="42" spans="1:35" ht="15">
      <c r="A42" s="108">
        <v>2020</v>
      </c>
      <c r="B42" s="108">
        <v>124</v>
      </c>
      <c r="C42" s="109" t="s">
        <v>85</v>
      </c>
      <c r="D42" s="150" t="s">
        <v>295</v>
      </c>
      <c r="E42" s="109" t="s">
        <v>296</v>
      </c>
      <c r="F42" s="111" t="s">
        <v>297</v>
      </c>
      <c r="G42" s="112">
        <v>272.2</v>
      </c>
      <c r="H42" s="112">
        <v>49.09</v>
      </c>
      <c r="I42" s="143" t="s">
        <v>92</v>
      </c>
      <c r="J42" s="112">
        <f t="shared" si="4"/>
        <v>223.10999999999999</v>
      </c>
      <c r="K42" s="151" t="s">
        <v>298</v>
      </c>
      <c r="L42" s="108">
        <v>2020</v>
      </c>
      <c r="M42" s="108">
        <v>1942</v>
      </c>
      <c r="N42" s="109" t="s">
        <v>217</v>
      </c>
      <c r="O42" s="111" t="s">
        <v>299</v>
      </c>
      <c r="P42" s="109" t="s">
        <v>300</v>
      </c>
      <c r="Q42" s="109" t="s">
        <v>96</v>
      </c>
      <c r="R42" s="108">
        <v>2</v>
      </c>
      <c r="S42" s="111" t="s">
        <v>106</v>
      </c>
      <c r="T42" s="108">
        <v>1010603</v>
      </c>
      <c r="U42" s="108">
        <v>580</v>
      </c>
      <c r="V42" s="108">
        <v>1086</v>
      </c>
      <c r="W42" s="108">
        <v>1</v>
      </c>
      <c r="X42" s="113">
        <v>2020</v>
      </c>
      <c r="Y42" s="113">
        <v>86</v>
      </c>
      <c r="Z42" s="113">
        <v>0</v>
      </c>
      <c r="AA42" s="114" t="s">
        <v>85</v>
      </c>
      <c r="AB42" s="108">
        <v>268</v>
      </c>
      <c r="AC42" s="109" t="s">
        <v>86</v>
      </c>
      <c r="AD42" s="152" t="s">
        <v>289</v>
      </c>
      <c r="AE42" s="152" t="s">
        <v>86</v>
      </c>
      <c r="AF42" s="153">
        <f t="shared" si="5"/>
        <v>-7</v>
      </c>
      <c r="AG42" s="154">
        <f t="shared" si="6"/>
        <v>223.10999999999999</v>
      </c>
      <c r="AH42" s="155">
        <f t="shared" si="7"/>
        <v>-1561.77</v>
      </c>
      <c r="AI42" s="156"/>
    </row>
    <row r="43" spans="1:35" ht="15">
      <c r="A43" s="108">
        <v>2020</v>
      </c>
      <c r="B43" s="108">
        <v>124</v>
      </c>
      <c r="C43" s="109" t="s">
        <v>85</v>
      </c>
      <c r="D43" s="150" t="s">
        <v>295</v>
      </c>
      <c r="E43" s="109" t="s">
        <v>296</v>
      </c>
      <c r="F43" s="111" t="s">
        <v>297</v>
      </c>
      <c r="G43" s="112">
        <v>0.01</v>
      </c>
      <c r="H43" s="112">
        <v>0</v>
      </c>
      <c r="I43" s="143" t="s">
        <v>92</v>
      </c>
      <c r="J43" s="112">
        <f t="shared" si="4"/>
        <v>0.01</v>
      </c>
      <c r="K43" s="151" t="s">
        <v>96</v>
      </c>
      <c r="L43" s="108">
        <v>2020</v>
      </c>
      <c r="M43" s="108">
        <v>1942</v>
      </c>
      <c r="N43" s="109" t="s">
        <v>217</v>
      </c>
      <c r="O43" s="111" t="s">
        <v>299</v>
      </c>
      <c r="P43" s="109" t="s">
        <v>300</v>
      </c>
      <c r="Q43" s="109" t="s">
        <v>96</v>
      </c>
      <c r="R43" s="108">
        <v>2</v>
      </c>
      <c r="S43" s="111" t="s">
        <v>106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96</v>
      </c>
      <c r="AB43" s="108">
        <v>0</v>
      </c>
      <c r="AC43" s="109" t="s">
        <v>85</v>
      </c>
      <c r="AD43" s="152" t="s">
        <v>289</v>
      </c>
      <c r="AE43" s="152" t="s">
        <v>85</v>
      </c>
      <c r="AF43" s="153">
        <f t="shared" si="5"/>
        <v>-10</v>
      </c>
      <c r="AG43" s="154">
        <f t="shared" si="6"/>
        <v>0.01</v>
      </c>
      <c r="AH43" s="155">
        <f t="shared" si="7"/>
        <v>-0.1</v>
      </c>
      <c r="AI43" s="156"/>
    </row>
    <row r="44" spans="1:35" ht="15">
      <c r="A44" s="108">
        <v>2020</v>
      </c>
      <c r="B44" s="108">
        <v>125</v>
      </c>
      <c r="C44" s="109" t="s">
        <v>85</v>
      </c>
      <c r="D44" s="150" t="s">
        <v>301</v>
      </c>
      <c r="E44" s="109" t="s">
        <v>172</v>
      </c>
      <c r="F44" s="111" t="s">
        <v>302</v>
      </c>
      <c r="G44" s="112">
        <v>840.26</v>
      </c>
      <c r="H44" s="112">
        <v>151.52</v>
      </c>
      <c r="I44" s="143" t="s">
        <v>92</v>
      </c>
      <c r="J44" s="112">
        <f t="shared" si="4"/>
        <v>688.74</v>
      </c>
      <c r="K44" s="151" t="s">
        <v>303</v>
      </c>
      <c r="L44" s="108">
        <v>2020</v>
      </c>
      <c r="M44" s="108">
        <v>1761</v>
      </c>
      <c r="N44" s="109" t="s">
        <v>304</v>
      </c>
      <c r="O44" s="111" t="s">
        <v>305</v>
      </c>
      <c r="P44" s="109" t="s">
        <v>306</v>
      </c>
      <c r="Q44" s="109" t="s">
        <v>96</v>
      </c>
      <c r="R44" s="108">
        <v>2</v>
      </c>
      <c r="S44" s="111" t="s">
        <v>106</v>
      </c>
      <c r="T44" s="108">
        <v>1010502</v>
      </c>
      <c r="U44" s="108">
        <v>460</v>
      </c>
      <c r="V44" s="108">
        <v>1075</v>
      </c>
      <c r="W44" s="108">
        <v>99</v>
      </c>
      <c r="X44" s="113">
        <v>2020</v>
      </c>
      <c r="Y44" s="113">
        <v>69</v>
      </c>
      <c r="Z44" s="113">
        <v>0</v>
      </c>
      <c r="AA44" s="114" t="s">
        <v>307</v>
      </c>
      <c r="AB44" s="108">
        <v>289</v>
      </c>
      <c r="AC44" s="109" t="s">
        <v>307</v>
      </c>
      <c r="AD44" s="152" t="s">
        <v>284</v>
      </c>
      <c r="AE44" s="152" t="s">
        <v>115</v>
      </c>
      <c r="AF44" s="153">
        <f t="shared" si="5"/>
        <v>19</v>
      </c>
      <c r="AG44" s="154">
        <f t="shared" si="6"/>
        <v>688.74</v>
      </c>
      <c r="AH44" s="155">
        <f t="shared" si="7"/>
        <v>13086.06</v>
      </c>
      <c r="AI44" s="156"/>
    </row>
    <row r="45" spans="1:35" ht="15">
      <c r="A45" s="108">
        <v>2020</v>
      </c>
      <c r="B45" s="108">
        <v>126</v>
      </c>
      <c r="C45" s="109" t="s">
        <v>85</v>
      </c>
      <c r="D45" s="150" t="s">
        <v>308</v>
      </c>
      <c r="E45" s="109" t="s">
        <v>155</v>
      </c>
      <c r="F45" s="111" t="s">
        <v>309</v>
      </c>
      <c r="G45" s="112">
        <v>22596.84</v>
      </c>
      <c r="H45" s="112">
        <v>4074.84</v>
      </c>
      <c r="I45" s="143" t="s">
        <v>92</v>
      </c>
      <c r="J45" s="112">
        <f t="shared" si="4"/>
        <v>18522</v>
      </c>
      <c r="K45" s="151" t="s">
        <v>310</v>
      </c>
      <c r="L45" s="108">
        <v>2020</v>
      </c>
      <c r="M45" s="108">
        <v>1566</v>
      </c>
      <c r="N45" s="109" t="s">
        <v>98</v>
      </c>
      <c r="O45" s="111" t="s">
        <v>235</v>
      </c>
      <c r="P45" s="109" t="s">
        <v>236</v>
      </c>
      <c r="Q45" s="109" t="s">
        <v>96</v>
      </c>
      <c r="R45" s="108">
        <v>2</v>
      </c>
      <c r="S45" s="111" t="s">
        <v>106</v>
      </c>
      <c r="T45" s="108">
        <v>1080203</v>
      </c>
      <c r="U45" s="108">
        <v>2890</v>
      </c>
      <c r="V45" s="108">
        <v>1938</v>
      </c>
      <c r="W45" s="108">
        <v>99</v>
      </c>
      <c r="X45" s="113">
        <v>2020</v>
      </c>
      <c r="Y45" s="113">
        <v>26</v>
      </c>
      <c r="Z45" s="113">
        <v>0</v>
      </c>
      <c r="AA45" s="114" t="s">
        <v>96</v>
      </c>
      <c r="AB45" s="108">
        <v>0</v>
      </c>
      <c r="AC45" s="109" t="s">
        <v>85</v>
      </c>
      <c r="AD45" s="152" t="s">
        <v>159</v>
      </c>
      <c r="AE45" s="152" t="s">
        <v>85</v>
      </c>
      <c r="AF45" s="153">
        <f t="shared" si="5"/>
        <v>33</v>
      </c>
      <c r="AG45" s="154">
        <f t="shared" si="6"/>
        <v>18522</v>
      </c>
      <c r="AH45" s="155">
        <f t="shared" si="7"/>
        <v>611226</v>
      </c>
      <c r="AI45" s="156"/>
    </row>
    <row r="46" spans="1:35" ht="15">
      <c r="A46" s="108">
        <v>2020</v>
      </c>
      <c r="B46" s="108">
        <v>127</v>
      </c>
      <c r="C46" s="109" t="s">
        <v>85</v>
      </c>
      <c r="D46" s="150" t="s">
        <v>311</v>
      </c>
      <c r="E46" s="109" t="s">
        <v>231</v>
      </c>
      <c r="F46" s="111" t="s">
        <v>309</v>
      </c>
      <c r="G46" s="112">
        <v>-22596.84</v>
      </c>
      <c r="H46" s="112">
        <v>-4074.84</v>
      </c>
      <c r="I46" s="143" t="s">
        <v>92</v>
      </c>
      <c r="J46" s="112">
        <f t="shared" si="4"/>
        <v>-18522</v>
      </c>
      <c r="K46" s="151" t="s">
        <v>310</v>
      </c>
      <c r="L46" s="108">
        <v>2020</v>
      </c>
      <c r="M46" s="108">
        <v>1969</v>
      </c>
      <c r="N46" s="109" t="s">
        <v>188</v>
      </c>
      <c r="O46" s="111" t="s">
        <v>235</v>
      </c>
      <c r="P46" s="109" t="s">
        <v>236</v>
      </c>
      <c r="Q46" s="109" t="s">
        <v>96</v>
      </c>
      <c r="R46" s="108">
        <v>2</v>
      </c>
      <c r="S46" s="111" t="s">
        <v>106</v>
      </c>
      <c r="T46" s="108">
        <v>1080203</v>
      </c>
      <c r="U46" s="108">
        <v>2890</v>
      </c>
      <c r="V46" s="108">
        <v>1938</v>
      </c>
      <c r="W46" s="108">
        <v>99</v>
      </c>
      <c r="X46" s="113">
        <v>2020</v>
      </c>
      <c r="Y46" s="113">
        <v>26</v>
      </c>
      <c r="Z46" s="113">
        <v>0</v>
      </c>
      <c r="AA46" s="114" t="s">
        <v>96</v>
      </c>
      <c r="AB46" s="108">
        <v>0</v>
      </c>
      <c r="AC46" s="109" t="s">
        <v>85</v>
      </c>
      <c r="AD46" s="152" t="s">
        <v>312</v>
      </c>
      <c r="AE46" s="152" t="s">
        <v>85</v>
      </c>
      <c r="AF46" s="153">
        <f t="shared" si="5"/>
        <v>-17</v>
      </c>
      <c r="AG46" s="154">
        <f t="shared" si="6"/>
        <v>-18522</v>
      </c>
      <c r="AH46" s="155">
        <f t="shared" si="7"/>
        <v>314874</v>
      </c>
      <c r="AI46" s="156"/>
    </row>
    <row r="47" spans="1:35" ht="15">
      <c r="A47" s="108">
        <v>2020</v>
      </c>
      <c r="B47" s="108">
        <v>128</v>
      </c>
      <c r="C47" s="109" t="s">
        <v>85</v>
      </c>
      <c r="D47" s="150" t="s">
        <v>313</v>
      </c>
      <c r="E47" s="109" t="s">
        <v>155</v>
      </c>
      <c r="F47" s="111" t="s">
        <v>309</v>
      </c>
      <c r="G47" s="112">
        <v>12218.14</v>
      </c>
      <c r="H47" s="112">
        <v>2203.27</v>
      </c>
      <c r="I47" s="143" t="s">
        <v>92</v>
      </c>
      <c r="J47" s="112">
        <f t="shared" si="4"/>
        <v>10014.869999999999</v>
      </c>
      <c r="K47" s="151" t="s">
        <v>310</v>
      </c>
      <c r="L47" s="108">
        <v>2020</v>
      </c>
      <c r="M47" s="108">
        <v>1567</v>
      </c>
      <c r="N47" s="109" t="s">
        <v>98</v>
      </c>
      <c r="O47" s="111" t="s">
        <v>235</v>
      </c>
      <c r="P47" s="109" t="s">
        <v>236</v>
      </c>
      <c r="Q47" s="109" t="s">
        <v>96</v>
      </c>
      <c r="R47" s="108">
        <v>2</v>
      </c>
      <c r="S47" s="111" t="s">
        <v>106</v>
      </c>
      <c r="T47" s="108">
        <v>1080203</v>
      </c>
      <c r="U47" s="108">
        <v>2890</v>
      </c>
      <c r="V47" s="108">
        <v>1938</v>
      </c>
      <c r="W47" s="108">
        <v>99</v>
      </c>
      <c r="X47" s="113">
        <v>2020</v>
      </c>
      <c r="Y47" s="113">
        <v>26</v>
      </c>
      <c r="Z47" s="113">
        <v>0</v>
      </c>
      <c r="AA47" s="114" t="s">
        <v>96</v>
      </c>
      <c r="AB47" s="108">
        <v>0</v>
      </c>
      <c r="AC47" s="109" t="s">
        <v>85</v>
      </c>
      <c r="AD47" s="152" t="s">
        <v>159</v>
      </c>
      <c r="AE47" s="152" t="s">
        <v>85</v>
      </c>
      <c r="AF47" s="153">
        <f t="shared" si="5"/>
        <v>33</v>
      </c>
      <c r="AG47" s="154">
        <f t="shared" si="6"/>
        <v>10014.869999999999</v>
      </c>
      <c r="AH47" s="155">
        <f t="shared" si="7"/>
        <v>330490.70999999996</v>
      </c>
      <c r="AI47" s="156"/>
    </row>
    <row r="48" spans="1:35" ht="15">
      <c r="A48" s="108">
        <v>2020</v>
      </c>
      <c r="B48" s="108">
        <v>129</v>
      </c>
      <c r="C48" s="109" t="s">
        <v>85</v>
      </c>
      <c r="D48" s="150" t="s">
        <v>314</v>
      </c>
      <c r="E48" s="109" t="s">
        <v>231</v>
      </c>
      <c r="F48" s="111" t="s">
        <v>309</v>
      </c>
      <c r="G48" s="112">
        <v>-12218.14</v>
      </c>
      <c r="H48" s="112">
        <v>-2203.27</v>
      </c>
      <c r="I48" s="143" t="s">
        <v>92</v>
      </c>
      <c r="J48" s="112">
        <f t="shared" si="4"/>
        <v>-10014.869999999999</v>
      </c>
      <c r="K48" s="151" t="s">
        <v>310</v>
      </c>
      <c r="L48" s="108">
        <v>2020</v>
      </c>
      <c r="M48" s="108">
        <v>1968</v>
      </c>
      <c r="N48" s="109" t="s">
        <v>188</v>
      </c>
      <c r="O48" s="111" t="s">
        <v>235</v>
      </c>
      <c r="P48" s="109" t="s">
        <v>236</v>
      </c>
      <c r="Q48" s="109" t="s">
        <v>96</v>
      </c>
      <c r="R48" s="108">
        <v>2</v>
      </c>
      <c r="S48" s="111" t="s">
        <v>106</v>
      </c>
      <c r="T48" s="108">
        <v>1080203</v>
      </c>
      <c r="U48" s="108">
        <v>2890</v>
      </c>
      <c r="V48" s="108">
        <v>1938</v>
      </c>
      <c r="W48" s="108">
        <v>99</v>
      </c>
      <c r="X48" s="113">
        <v>2020</v>
      </c>
      <c r="Y48" s="113">
        <v>26</v>
      </c>
      <c r="Z48" s="113">
        <v>0</v>
      </c>
      <c r="AA48" s="114" t="s">
        <v>96</v>
      </c>
      <c r="AB48" s="108">
        <v>0</v>
      </c>
      <c r="AC48" s="109" t="s">
        <v>85</v>
      </c>
      <c r="AD48" s="152" t="s">
        <v>312</v>
      </c>
      <c r="AE48" s="152" t="s">
        <v>85</v>
      </c>
      <c r="AF48" s="153">
        <f t="shared" si="5"/>
        <v>-17</v>
      </c>
      <c r="AG48" s="154">
        <f t="shared" si="6"/>
        <v>-10014.869999999999</v>
      </c>
      <c r="AH48" s="155">
        <f t="shared" si="7"/>
        <v>170252.78999999998</v>
      </c>
      <c r="AI48" s="156"/>
    </row>
    <row r="49" spans="1:35" ht="15">
      <c r="A49" s="108">
        <v>2020</v>
      </c>
      <c r="B49" s="108">
        <v>130</v>
      </c>
      <c r="C49" s="109" t="s">
        <v>85</v>
      </c>
      <c r="D49" s="150" t="s">
        <v>315</v>
      </c>
      <c r="E49" s="109" t="s">
        <v>244</v>
      </c>
      <c r="F49" s="111" t="s">
        <v>316</v>
      </c>
      <c r="G49" s="112">
        <v>466.81</v>
      </c>
      <c r="H49" s="112">
        <v>83.94</v>
      </c>
      <c r="I49" s="143" t="s">
        <v>92</v>
      </c>
      <c r="J49" s="112">
        <f t="shared" si="4"/>
        <v>382.87</v>
      </c>
      <c r="K49" s="151" t="s">
        <v>317</v>
      </c>
      <c r="L49" s="108">
        <v>2020</v>
      </c>
      <c r="M49" s="108">
        <v>1195</v>
      </c>
      <c r="N49" s="109" t="s">
        <v>150</v>
      </c>
      <c r="O49" s="111" t="s">
        <v>318</v>
      </c>
      <c r="P49" s="109" t="s">
        <v>319</v>
      </c>
      <c r="Q49" s="109" t="s">
        <v>319</v>
      </c>
      <c r="R49" s="108">
        <v>1</v>
      </c>
      <c r="S49" s="111" t="s">
        <v>84</v>
      </c>
      <c r="T49" s="108">
        <v>1010203</v>
      </c>
      <c r="U49" s="108">
        <v>140</v>
      </c>
      <c r="V49" s="108">
        <v>1050</v>
      </c>
      <c r="W49" s="108">
        <v>3</v>
      </c>
      <c r="X49" s="113">
        <v>2020</v>
      </c>
      <c r="Y49" s="113">
        <v>27</v>
      </c>
      <c r="Z49" s="113">
        <v>0</v>
      </c>
      <c r="AA49" s="114" t="s">
        <v>85</v>
      </c>
      <c r="AB49" s="108">
        <v>272</v>
      </c>
      <c r="AC49" s="109" t="s">
        <v>86</v>
      </c>
      <c r="AD49" s="152" t="s">
        <v>320</v>
      </c>
      <c r="AE49" s="152" t="s">
        <v>86</v>
      </c>
      <c r="AF49" s="153">
        <f t="shared" si="5"/>
        <v>72</v>
      </c>
      <c r="AG49" s="154">
        <f t="shared" si="6"/>
        <v>382.87</v>
      </c>
      <c r="AH49" s="155">
        <f t="shared" si="7"/>
        <v>27566.64</v>
      </c>
      <c r="AI49" s="156"/>
    </row>
    <row r="50" spans="1:35" ht="15">
      <c r="A50" s="108">
        <v>2020</v>
      </c>
      <c r="B50" s="108">
        <v>131</v>
      </c>
      <c r="C50" s="109" t="s">
        <v>85</v>
      </c>
      <c r="D50" s="150" t="s">
        <v>321</v>
      </c>
      <c r="E50" s="109" t="s">
        <v>157</v>
      </c>
      <c r="F50" s="111" t="s">
        <v>322</v>
      </c>
      <c r="G50" s="112">
        <v>1929.56</v>
      </c>
      <c r="H50" s="112">
        <v>74.21</v>
      </c>
      <c r="I50" s="143" t="s">
        <v>92</v>
      </c>
      <c r="J50" s="112">
        <f t="shared" si="4"/>
        <v>1855.35</v>
      </c>
      <c r="K50" s="151" t="s">
        <v>323</v>
      </c>
      <c r="L50" s="108">
        <v>2020</v>
      </c>
      <c r="M50" s="108">
        <v>1557</v>
      </c>
      <c r="N50" s="109" t="s">
        <v>114</v>
      </c>
      <c r="O50" s="111" t="s">
        <v>324</v>
      </c>
      <c r="P50" s="109" t="s">
        <v>325</v>
      </c>
      <c r="Q50" s="109" t="s">
        <v>325</v>
      </c>
      <c r="R50" s="108">
        <v>1</v>
      </c>
      <c r="S50" s="111" t="s">
        <v>84</v>
      </c>
      <c r="T50" s="108">
        <v>1010203</v>
      </c>
      <c r="U50" s="108">
        <v>140</v>
      </c>
      <c r="V50" s="108">
        <v>1050</v>
      </c>
      <c r="W50" s="108">
        <v>8</v>
      </c>
      <c r="X50" s="113">
        <v>2020</v>
      </c>
      <c r="Y50" s="113">
        <v>107</v>
      </c>
      <c r="Z50" s="113">
        <v>0</v>
      </c>
      <c r="AA50" s="114" t="s">
        <v>307</v>
      </c>
      <c r="AB50" s="108">
        <v>292</v>
      </c>
      <c r="AC50" s="109" t="s">
        <v>307</v>
      </c>
      <c r="AD50" s="152" t="s">
        <v>326</v>
      </c>
      <c r="AE50" s="152" t="s">
        <v>115</v>
      </c>
      <c r="AF50" s="153">
        <f t="shared" si="5"/>
        <v>42</v>
      </c>
      <c r="AG50" s="154">
        <f t="shared" si="6"/>
        <v>1855.35</v>
      </c>
      <c r="AH50" s="155">
        <f t="shared" si="7"/>
        <v>77924.7</v>
      </c>
      <c r="AI50" s="156"/>
    </row>
    <row r="51" spans="1:35" ht="15">
      <c r="A51" s="108">
        <v>2020</v>
      </c>
      <c r="B51" s="108">
        <v>132</v>
      </c>
      <c r="C51" s="109" t="s">
        <v>85</v>
      </c>
      <c r="D51" s="150" t="s">
        <v>327</v>
      </c>
      <c r="E51" s="109" t="s">
        <v>147</v>
      </c>
      <c r="F51" s="111" t="s">
        <v>309</v>
      </c>
      <c r="G51" s="112">
        <v>427</v>
      </c>
      <c r="H51" s="112">
        <v>77</v>
      </c>
      <c r="I51" s="143" t="s">
        <v>92</v>
      </c>
      <c r="J51" s="112">
        <f t="shared" si="4"/>
        <v>350</v>
      </c>
      <c r="K51" s="151" t="s">
        <v>310</v>
      </c>
      <c r="L51" s="108">
        <v>2020</v>
      </c>
      <c r="M51" s="108">
        <v>1199</v>
      </c>
      <c r="N51" s="109" t="s">
        <v>150</v>
      </c>
      <c r="O51" s="111" t="s">
        <v>235</v>
      </c>
      <c r="P51" s="109" t="s">
        <v>236</v>
      </c>
      <c r="Q51" s="109" t="s">
        <v>96</v>
      </c>
      <c r="R51" s="108">
        <v>1</v>
      </c>
      <c r="S51" s="111" t="s">
        <v>84</v>
      </c>
      <c r="T51" s="108">
        <v>1080203</v>
      </c>
      <c r="U51" s="108">
        <v>2890</v>
      </c>
      <c r="V51" s="108">
        <v>1938</v>
      </c>
      <c r="W51" s="108">
        <v>99</v>
      </c>
      <c r="X51" s="113">
        <v>2020</v>
      </c>
      <c r="Y51" s="113">
        <v>26</v>
      </c>
      <c r="Z51" s="113">
        <v>0</v>
      </c>
      <c r="AA51" s="114" t="s">
        <v>85</v>
      </c>
      <c r="AB51" s="108">
        <v>269</v>
      </c>
      <c r="AC51" s="109" t="s">
        <v>86</v>
      </c>
      <c r="AD51" s="152" t="s">
        <v>320</v>
      </c>
      <c r="AE51" s="152" t="s">
        <v>86</v>
      </c>
      <c r="AF51" s="153">
        <f t="shared" si="5"/>
        <v>72</v>
      </c>
      <c r="AG51" s="154">
        <f t="shared" si="6"/>
        <v>350</v>
      </c>
      <c r="AH51" s="155">
        <f t="shared" si="7"/>
        <v>25200</v>
      </c>
      <c r="AI51" s="156"/>
    </row>
    <row r="52" spans="1:35" ht="15">
      <c r="A52" s="108">
        <v>2020</v>
      </c>
      <c r="B52" s="108">
        <v>133</v>
      </c>
      <c r="C52" s="109" t="s">
        <v>85</v>
      </c>
      <c r="D52" s="150" t="s">
        <v>328</v>
      </c>
      <c r="E52" s="109" t="s">
        <v>147</v>
      </c>
      <c r="F52" s="111" t="s">
        <v>309</v>
      </c>
      <c r="G52" s="112">
        <v>96.59</v>
      </c>
      <c r="H52" s="112">
        <v>17.42</v>
      </c>
      <c r="I52" s="143" t="s">
        <v>92</v>
      </c>
      <c r="J52" s="112">
        <f t="shared" si="4"/>
        <v>79.17</v>
      </c>
      <c r="K52" s="151" t="s">
        <v>310</v>
      </c>
      <c r="L52" s="108">
        <v>2020</v>
      </c>
      <c r="M52" s="108">
        <v>1198</v>
      </c>
      <c r="N52" s="109" t="s">
        <v>150</v>
      </c>
      <c r="O52" s="111" t="s">
        <v>235</v>
      </c>
      <c r="P52" s="109" t="s">
        <v>236</v>
      </c>
      <c r="Q52" s="109" t="s">
        <v>96</v>
      </c>
      <c r="R52" s="108">
        <v>1</v>
      </c>
      <c r="S52" s="111" t="s">
        <v>84</v>
      </c>
      <c r="T52" s="108">
        <v>1080203</v>
      </c>
      <c r="U52" s="108">
        <v>2890</v>
      </c>
      <c r="V52" s="108">
        <v>1938</v>
      </c>
      <c r="W52" s="108">
        <v>99</v>
      </c>
      <c r="X52" s="113">
        <v>2020</v>
      </c>
      <c r="Y52" s="113">
        <v>26</v>
      </c>
      <c r="Z52" s="113">
        <v>0</v>
      </c>
      <c r="AA52" s="114" t="s">
        <v>85</v>
      </c>
      <c r="AB52" s="108">
        <v>269</v>
      </c>
      <c r="AC52" s="109" t="s">
        <v>86</v>
      </c>
      <c r="AD52" s="152" t="s">
        <v>320</v>
      </c>
      <c r="AE52" s="152" t="s">
        <v>86</v>
      </c>
      <c r="AF52" s="153">
        <f t="shared" si="5"/>
        <v>72</v>
      </c>
      <c r="AG52" s="154">
        <f t="shared" si="6"/>
        <v>79.17</v>
      </c>
      <c r="AH52" s="155">
        <f t="shared" si="7"/>
        <v>5700.24</v>
      </c>
      <c r="AI52" s="156"/>
    </row>
    <row r="53" spans="1:35" ht="15">
      <c r="A53" s="108">
        <v>2020</v>
      </c>
      <c r="B53" s="108">
        <v>134</v>
      </c>
      <c r="C53" s="109" t="s">
        <v>85</v>
      </c>
      <c r="D53" s="150" t="s">
        <v>329</v>
      </c>
      <c r="E53" s="109" t="s">
        <v>155</v>
      </c>
      <c r="F53" s="111" t="s">
        <v>309</v>
      </c>
      <c r="G53" s="112">
        <v>96.59</v>
      </c>
      <c r="H53" s="112">
        <v>17.42</v>
      </c>
      <c r="I53" s="143" t="s">
        <v>92</v>
      </c>
      <c r="J53" s="112">
        <f t="shared" si="4"/>
        <v>79.17</v>
      </c>
      <c r="K53" s="151" t="s">
        <v>310</v>
      </c>
      <c r="L53" s="108">
        <v>2020</v>
      </c>
      <c r="M53" s="108">
        <v>1501</v>
      </c>
      <c r="N53" s="109" t="s">
        <v>320</v>
      </c>
      <c r="O53" s="111" t="s">
        <v>235</v>
      </c>
      <c r="P53" s="109" t="s">
        <v>236</v>
      </c>
      <c r="Q53" s="109" t="s">
        <v>96</v>
      </c>
      <c r="R53" s="108">
        <v>1</v>
      </c>
      <c r="S53" s="111" t="s">
        <v>84</v>
      </c>
      <c r="T53" s="108">
        <v>1080203</v>
      </c>
      <c r="U53" s="108">
        <v>2890</v>
      </c>
      <c r="V53" s="108">
        <v>1938</v>
      </c>
      <c r="W53" s="108">
        <v>99</v>
      </c>
      <c r="X53" s="113">
        <v>2020</v>
      </c>
      <c r="Y53" s="113">
        <v>26</v>
      </c>
      <c r="Z53" s="113">
        <v>0</v>
      </c>
      <c r="AA53" s="114" t="s">
        <v>85</v>
      </c>
      <c r="AB53" s="108">
        <v>269</v>
      </c>
      <c r="AC53" s="109" t="s">
        <v>86</v>
      </c>
      <c r="AD53" s="152" t="s">
        <v>99</v>
      </c>
      <c r="AE53" s="152" t="s">
        <v>86</v>
      </c>
      <c r="AF53" s="153">
        <f t="shared" si="5"/>
        <v>42</v>
      </c>
      <c r="AG53" s="154">
        <f t="shared" si="6"/>
        <v>79.17</v>
      </c>
      <c r="AH53" s="155">
        <f t="shared" si="7"/>
        <v>3325.14</v>
      </c>
      <c r="AI53" s="156"/>
    </row>
    <row r="54" spans="1:35" ht="15">
      <c r="A54" s="108">
        <v>2020</v>
      </c>
      <c r="B54" s="108">
        <v>135</v>
      </c>
      <c r="C54" s="109" t="s">
        <v>85</v>
      </c>
      <c r="D54" s="150" t="s">
        <v>330</v>
      </c>
      <c r="E54" s="109" t="s">
        <v>155</v>
      </c>
      <c r="F54" s="111" t="s">
        <v>309</v>
      </c>
      <c r="G54" s="112">
        <v>427</v>
      </c>
      <c r="H54" s="112">
        <v>77</v>
      </c>
      <c r="I54" s="143" t="s">
        <v>92</v>
      </c>
      <c r="J54" s="112">
        <f t="shared" si="4"/>
        <v>350</v>
      </c>
      <c r="K54" s="151" t="s">
        <v>310</v>
      </c>
      <c r="L54" s="108">
        <v>2020</v>
      </c>
      <c r="M54" s="108">
        <v>1502</v>
      </c>
      <c r="N54" s="109" t="s">
        <v>320</v>
      </c>
      <c r="O54" s="111" t="s">
        <v>235</v>
      </c>
      <c r="P54" s="109" t="s">
        <v>236</v>
      </c>
      <c r="Q54" s="109" t="s">
        <v>96</v>
      </c>
      <c r="R54" s="108">
        <v>1</v>
      </c>
      <c r="S54" s="111" t="s">
        <v>84</v>
      </c>
      <c r="T54" s="108">
        <v>1080203</v>
      </c>
      <c r="U54" s="108">
        <v>2890</v>
      </c>
      <c r="V54" s="108">
        <v>1938</v>
      </c>
      <c r="W54" s="108">
        <v>99</v>
      </c>
      <c r="X54" s="113">
        <v>2020</v>
      </c>
      <c r="Y54" s="113">
        <v>26</v>
      </c>
      <c r="Z54" s="113">
        <v>0</v>
      </c>
      <c r="AA54" s="114" t="s">
        <v>85</v>
      </c>
      <c r="AB54" s="108">
        <v>269</v>
      </c>
      <c r="AC54" s="109" t="s">
        <v>86</v>
      </c>
      <c r="AD54" s="152" t="s">
        <v>99</v>
      </c>
      <c r="AE54" s="152" t="s">
        <v>86</v>
      </c>
      <c r="AF54" s="153">
        <f t="shared" si="5"/>
        <v>42</v>
      </c>
      <c r="AG54" s="154">
        <f t="shared" si="6"/>
        <v>350</v>
      </c>
      <c r="AH54" s="155">
        <f t="shared" si="7"/>
        <v>14700</v>
      </c>
      <c r="AI54" s="156"/>
    </row>
    <row r="55" spans="1:35" ht="15">
      <c r="A55" s="108">
        <v>2020</v>
      </c>
      <c r="B55" s="108">
        <v>136</v>
      </c>
      <c r="C55" s="109" t="s">
        <v>85</v>
      </c>
      <c r="D55" s="150" t="s">
        <v>331</v>
      </c>
      <c r="E55" s="109" t="s">
        <v>99</v>
      </c>
      <c r="F55" s="111" t="s">
        <v>309</v>
      </c>
      <c r="G55" s="112">
        <v>96.59</v>
      </c>
      <c r="H55" s="112">
        <v>17.42</v>
      </c>
      <c r="I55" s="143" t="s">
        <v>92</v>
      </c>
      <c r="J55" s="112">
        <f t="shared" si="4"/>
        <v>79.17</v>
      </c>
      <c r="K55" s="151" t="s">
        <v>310</v>
      </c>
      <c r="L55" s="108">
        <v>2020</v>
      </c>
      <c r="M55" s="108">
        <v>1779</v>
      </c>
      <c r="N55" s="109" t="s">
        <v>108</v>
      </c>
      <c r="O55" s="111" t="s">
        <v>235</v>
      </c>
      <c r="P55" s="109" t="s">
        <v>236</v>
      </c>
      <c r="Q55" s="109" t="s">
        <v>96</v>
      </c>
      <c r="R55" s="108">
        <v>1</v>
      </c>
      <c r="S55" s="111" t="s">
        <v>84</v>
      </c>
      <c r="T55" s="108">
        <v>1080203</v>
      </c>
      <c r="U55" s="108">
        <v>2890</v>
      </c>
      <c r="V55" s="108">
        <v>1938</v>
      </c>
      <c r="W55" s="108">
        <v>99</v>
      </c>
      <c r="X55" s="113">
        <v>2020</v>
      </c>
      <c r="Y55" s="113">
        <v>26</v>
      </c>
      <c r="Z55" s="113">
        <v>0</v>
      </c>
      <c r="AA55" s="114" t="s">
        <v>85</v>
      </c>
      <c r="AB55" s="108">
        <v>269</v>
      </c>
      <c r="AC55" s="109" t="s">
        <v>86</v>
      </c>
      <c r="AD55" s="152" t="s">
        <v>167</v>
      </c>
      <c r="AE55" s="152" t="s">
        <v>86</v>
      </c>
      <c r="AF55" s="153">
        <f t="shared" si="5"/>
        <v>11</v>
      </c>
      <c r="AG55" s="154">
        <f t="shared" si="6"/>
        <v>79.17</v>
      </c>
      <c r="AH55" s="155">
        <f t="shared" si="7"/>
        <v>870.87</v>
      </c>
      <c r="AI55" s="156"/>
    </row>
    <row r="56" spans="1:35" ht="15">
      <c r="A56" s="108">
        <v>2020</v>
      </c>
      <c r="B56" s="108">
        <v>137</v>
      </c>
      <c r="C56" s="109" t="s">
        <v>85</v>
      </c>
      <c r="D56" s="150" t="s">
        <v>332</v>
      </c>
      <c r="E56" s="109" t="s">
        <v>99</v>
      </c>
      <c r="F56" s="111" t="s">
        <v>309</v>
      </c>
      <c r="G56" s="112">
        <v>427</v>
      </c>
      <c r="H56" s="112">
        <v>77</v>
      </c>
      <c r="I56" s="143" t="s">
        <v>92</v>
      </c>
      <c r="J56" s="112">
        <f t="shared" si="4"/>
        <v>350</v>
      </c>
      <c r="K56" s="151" t="s">
        <v>310</v>
      </c>
      <c r="L56" s="108">
        <v>2020</v>
      </c>
      <c r="M56" s="108">
        <v>1778</v>
      </c>
      <c r="N56" s="109" t="s">
        <v>108</v>
      </c>
      <c r="O56" s="111" t="s">
        <v>235</v>
      </c>
      <c r="P56" s="109" t="s">
        <v>236</v>
      </c>
      <c r="Q56" s="109" t="s">
        <v>96</v>
      </c>
      <c r="R56" s="108">
        <v>1</v>
      </c>
      <c r="S56" s="111" t="s">
        <v>84</v>
      </c>
      <c r="T56" s="108">
        <v>1080203</v>
      </c>
      <c r="U56" s="108">
        <v>2890</v>
      </c>
      <c r="V56" s="108">
        <v>1938</v>
      </c>
      <c r="W56" s="108">
        <v>99</v>
      </c>
      <c r="X56" s="113">
        <v>2020</v>
      </c>
      <c r="Y56" s="113">
        <v>26</v>
      </c>
      <c r="Z56" s="113">
        <v>0</v>
      </c>
      <c r="AA56" s="114" t="s">
        <v>85</v>
      </c>
      <c r="AB56" s="108">
        <v>269</v>
      </c>
      <c r="AC56" s="109" t="s">
        <v>86</v>
      </c>
      <c r="AD56" s="152" t="s">
        <v>333</v>
      </c>
      <c r="AE56" s="152" t="s">
        <v>86</v>
      </c>
      <c r="AF56" s="153">
        <f t="shared" si="5"/>
        <v>12</v>
      </c>
      <c r="AG56" s="154">
        <f t="shared" si="6"/>
        <v>350</v>
      </c>
      <c r="AH56" s="155">
        <f t="shared" si="7"/>
        <v>4200</v>
      </c>
      <c r="AI56" s="156"/>
    </row>
    <row r="57" spans="1:35" ht="15">
      <c r="A57" s="108">
        <v>2020</v>
      </c>
      <c r="B57" s="108">
        <v>138</v>
      </c>
      <c r="C57" s="109" t="s">
        <v>85</v>
      </c>
      <c r="D57" s="150" t="s">
        <v>334</v>
      </c>
      <c r="E57" s="109" t="s">
        <v>167</v>
      </c>
      <c r="F57" s="111" t="s">
        <v>309</v>
      </c>
      <c r="G57" s="112">
        <v>96.59</v>
      </c>
      <c r="H57" s="112">
        <v>17.42</v>
      </c>
      <c r="I57" s="143" t="s">
        <v>92</v>
      </c>
      <c r="J57" s="112">
        <f t="shared" si="4"/>
        <v>79.17</v>
      </c>
      <c r="K57" s="151" t="s">
        <v>310</v>
      </c>
      <c r="L57" s="108">
        <v>2020</v>
      </c>
      <c r="M57" s="108">
        <v>2007</v>
      </c>
      <c r="N57" s="109" t="s">
        <v>335</v>
      </c>
      <c r="O57" s="111" t="s">
        <v>235</v>
      </c>
      <c r="P57" s="109" t="s">
        <v>236</v>
      </c>
      <c r="Q57" s="109" t="s">
        <v>96</v>
      </c>
      <c r="R57" s="108">
        <v>1</v>
      </c>
      <c r="S57" s="111" t="s">
        <v>84</v>
      </c>
      <c r="T57" s="108">
        <v>1080203</v>
      </c>
      <c r="U57" s="108">
        <v>2890</v>
      </c>
      <c r="V57" s="108">
        <v>1938</v>
      </c>
      <c r="W57" s="108">
        <v>99</v>
      </c>
      <c r="X57" s="113">
        <v>2020</v>
      </c>
      <c r="Y57" s="113">
        <v>26</v>
      </c>
      <c r="Z57" s="113">
        <v>0</v>
      </c>
      <c r="AA57" s="114" t="s">
        <v>85</v>
      </c>
      <c r="AB57" s="108">
        <v>269</v>
      </c>
      <c r="AC57" s="109" t="s">
        <v>86</v>
      </c>
      <c r="AD57" s="152" t="s">
        <v>336</v>
      </c>
      <c r="AE57" s="152" t="s">
        <v>86</v>
      </c>
      <c r="AF57" s="153">
        <f t="shared" si="5"/>
        <v>-19</v>
      </c>
      <c r="AG57" s="154">
        <f t="shared" si="6"/>
        <v>79.17</v>
      </c>
      <c r="AH57" s="155">
        <f t="shared" si="7"/>
        <v>-1504.23</v>
      </c>
      <c r="AI57" s="156"/>
    </row>
    <row r="58" spans="1:35" ht="15">
      <c r="A58" s="108">
        <v>2020</v>
      </c>
      <c r="B58" s="108">
        <v>139</v>
      </c>
      <c r="C58" s="109" t="s">
        <v>85</v>
      </c>
      <c r="D58" s="150" t="s">
        <v>337</v>
      </c>
      <c r="E58" s="109" t="s">
        <v>167</v>
      </c>
      <c r="F58" s="111" t="s">
        <v>309</v>
      </c>
      <c r="G58" s="112">
        <v>427</v>
      </c>
      <c r="H58" s="112">
        <v>77</v>
      </c>
      <c r="I58" s="143" t="s">
        <v>92</v>
      </c>
      <c r="J58" s="112">
        <f t="shared" si="4"/>
        <v>350</v>
      </c>
      <c r="K58" s="151" t="s">
        <v>310</v>
      </c>
      <c r="L58" s="108">
        <v>2020</v>
      </c>
      <c r="M58" s="108">
        <v>2008</v>
      </c>
      <c r="N58" s="109" t="s">
        <v>335</v>
      </c>
      <c r="O58" s="111" t="s">
        <v>235</v>
      </c>
      <c r="P58" s="109" t="s">
        <v>236</v>
      </c>
      <c r="Q58" s="109" t="s">
        <v>96</v>
      </c>
      <c r="R58" s="108">
        <v>1</v>
      </c>
      <c r="S58" s="111" t="s">
        <v>84</v>
      </c>
      <c r="T58" s="108">
        <v>1080203</v>
      </c>
      <c r="U58" s="108">
        <v>2890</v>
      </c>
      <c r="V58" s="108">
        <v>1938</v>
      </c>
      <c r="W58" s="108">
        <v>99</v>
      </c>
      <c r="X58" s="113">
        <v>2020</v>
      </c>
      <c r="Y58" s="113">
        <v>26</v>
      </c>
      <c r="Z58" s="113">
        <v>0</v>
      </c>
      <c r="AA58" s="114" t="s">
        <v>85</v>
      </c>
      <c r="AB58" s="108">
        <v>269</v>
      </c>
      <c r="AC58" s="109" t="s">
        <v>86</v>
      </c>
      <c r="AD58" s="152" t="s">
        <v>336</v>
      </c>
      <c r="AE58" s="152" t="s">
        <v>86</v>
      </c>
      <c r="AF58" s="153">
        <f t="shared" si="5"/>
        <v>-19</v>
      </c>
      <c r="AG58" s="154">
        <f t="shared" si="6"/>
        <v>350</v>
      </c>
      <c r="AH58" s="155">
        <f t="shared" si="7"/>
        <v>-6650</v>
      </c>
      <c r="AI58" s="156"/>
    </row>
    <row r="59" spans="1:35" ht="15">
      <c r="A59" s="108">
        <v>2020</v>
      </c>
      <c r="B59" s="108">
        <v>140</v>
      </c>
      <c r="C59" s="109" t="s">
        <v>85</v>
      </c>
      <c r="D59" s="150" t="s">
        <v>338</v>
      </c>
      <c r="E59" s="109" t="s">
        <v>339</v>
      </c>
      <c r="F59" s="111" t="s">
        <v>340</v>
      </c>
      <c r="G59" s="112">
        <v>344.85</v>
      </c>
      <c r="H59" s="112">
        <v>62.19</v>
      </c>
      <c r="I59" s="143" t="s">
        <v>92</v>
      </c>
      <c r="J59" s="112">
        <f t="shared" si="4"/>
        <v>282.66</v>
      </c>
      <c r="K59" s="151" t="s">
        <v>341</v>
      </c>
      <c r="L59" s="108">
        <v>2020</v>
      </c>
      <c r="M59" s="108">
        <v>1112</v>
      </c>
      <c r="N59" s="109" t="s">
        <v>342</v>
      </c>
      <c r="O59" s="111" t="s">
        <v>343</v>
      </c>
      <c r="P59" s="109" t="s">
        <v>344</v>
      </c>
      <c r="Q59" s="109" t="s">
        <v>344</v>
      </c>
      <c r="R59" s="108">
        <v>1</v>
      </c>
      <c r="S59" s="111" t="s">
        <v>84</v>
      </c>
      <c r="T59" s="108">
        <v>1010203</v>
      </c>
      <c r="U59" s="108">
        <v>140</v>
      </c>
      <c r="V59" s="108">
        <v>1050</v>
      </c>
      <c r="W59" s="108">
        <v>2</v>
      </c>
      <c r="X59" s="113">
        <v>2020</v>
      </c>
      <c r="Y59" s="113">
        <v>24</v>
      </c>
      <c r="Z59" s="113">
        <v>0</v>
      </c>
      <c r="AA59" s="114" t="s">
        <v>85</v>
      </c>
      <c r="AB59" s="108">
        <v>270</v>
      </c>
      <c r="AC59" s="109" t="s">
        <v>86</v>
      </c>
      <c r="AD59" s="152" t="s">
        <v>345</v>
      </c>
      <c r="AE59" s="152" t="s">
        <v>86</v>
      </c>
      <c r="AF59" s="153">
        <f t="shared" si="5"/>
        <v>85</v>
      </c>
      <c r="AG59" s="154">
        <f t="shared" si="6"/>
        <v>282.66</v>
      </c>
      <c r="AH59" s="155">
        <f t="shared" si="7"/>
        <v>24026.100000000002</v>
      </c>
      <c r="AI59" s="156"/>
    </row>
    <row r="60" spans="1:35" ht="15">
      <c r="A60" s="108">
        <v>2020</v>
      </c>
      <c r="B60" s="108">
        <v>141</v>
      </c>
      <c r="C60" s="109" t="s">
        <v>85</v>
      </c>
      <c r="D60" s="150" t="s">
        <v>346</v>
      </c>
      <c r="E60" s="109" t="s">
        <v>339</v>
      </c>
      <c r="F60" s="111" t="s">
        <v>347</v>
      </c>
      <c r="G60" s="112">
        <v>1421.65</v>
      </c>
      <c r="H60" s="112">
        <v>256.36</v>
      </c>
      <c r="I60" s="143" t="s">
        <v>92</v>
      </c>
      <c r="J60" s="112">
        <f t="shared" si="4"/>
        <v>1165.29</v>
      </c>
      <c r="K60" s="151" t="s">
        <v>341</v>
      </c>
      <c r="L60" s="108">
        <v>2020</v>
      </c>
      <c r="M60" s="108">
        <v>1114</v>
      </c>
      <c r="N60" s="109" t="s">
        <v>342</v>
      </c>
      <c r="O60" s="111" t="s">
        <v>343</v>
      </c>
      <c r="P60" s="109" t="s">
        <v>344</v>
      </c>
      <c r="Q60" s="109" t="s">
        <v>344</v>
      </c>
      <c r="R60" s="108">
        <v>1</v>
      </c>
      <c r="S60" s="111" t="s">
        <v>84</v>
      </c>
      <c r="T60" s="108">
        <v>1080203</v>
      </c>
      <c r="U60" s="108">
        <v>2890</v>
      </c>
      <c r="V60" s="108">
        <v>1938</v>
      </c>
      <c r="W60" s="108">
        <v>99</v>
      </c>
      <c r="X60" s="113">
        <v>2020</v>
      </c>
      <c r="Y60" s="113">
        <v>25</v>
      </c>
      <c r="Z60" s="113">
        <v>0</v>
      </c>
      <c r="AA60" s="114" t="s">
        <v>85</v>
      </c>
      <c r="AB60" s="108">
        <v>271</v>
      </c>
      <c r="AC60" s="109" t="s">
        <v>86</v>
      </c>
      <c r="AD60" s="152" t="s">
        <v>345</v>
      </c>
      <c r="AE60" s="152" t="s">
        <v>86</v>
      </c>
      <c r="AF60" s="153">
        <f t="shared" si="5"/>
        <v>85</v>
      </c>
      <c r="AG60" s="154">
        <f t="shared" si="6"/>
        <v>1165.29</v>
      </c>
      <c r="AH60" s="155">
        <f t="shared" si="7"/>
        <v>99049.65</v>
      </c>
      <c r="AI60" s="156"/>
    </row>
    <row r="61" spans="1:35" ht="15">
      <c r="A61" s="108">
        <v>2020</v>
      </c>
      <c r="B61" s="108">
        <v>142</v>
      </c>
      <c r="C61" s="109" t="s">
        <v>85</v>
      </c>
      <c r="D61" s="150" t="s">
        <v>348</v>
      </c>
      <c r="E61" s="109" t="s">
        <v>339</v>
      </c>
      <c r="F61" s="111" t="s">
        <v>349</v>
      </c>
      <c r="G61" s="112">
        <v>110.64</v>
      </c>
      <c r="H61" s="112">
        <v>19.95</v>
      </c>
      <c r="I61" s="143" t="s">
        <v>92</v>
      </c>
      <c r="J61" s="112">
        <f t="shared" si="4"/>
        <v>90.69</v>
      </c>
      <c r="K61" s="151" t="s">
        <v>341</v>
      </c>
      <c r="L61" s="108">
        <v>2020</v>
      </c>
      <c r="M61" s="108">
        <v>1110</v>
      </c>
      <c r="N61" s="109" t="s">
        <v>342</v>
      </c>
      <c r="O61" s="111" t="s">
        <v>343</v>
      </c>
      <c r="P61" s="109" t="s">
        <v>344</v>
      </c>
      <c r="Q61" s="109" t="s">
        <v>344</v>
      </c>
      <c r="R61" s="108">
        <v>1</v>
      </c>
      <c r="S61" s="111" t="s">
        <v>84</v>
      </c>
      <c r="T61" s="108">
        <v>1010203</v>
      </c>
      <c r="U61" s="108">
        <v>140</v>
      </c>
      <c r="V61" s="108">
        <v>1050</v>
      </c>
      <c r="W61" s="108">
        <v>2</v>
      </c>
      <c r="X61" s="113">
        <v>2020</v>
      </c>
      <c r="Y61" s="113">
        <v>24</v>
      </c>
      <c r="Z61" s="113">
        <v>0</v>
      </c>
      <c r="AA61" s="114" t="s">
        <v>85</v>
      </c>
      <c r="AB61" s="108">
        <v>270</v>
      </c>
      <c r="AC61" s="109" t="s">
        <v>86</v>
      </c>
      <c r="AD61" s="152" t="s">
        <v>345</v>
      </c>
      <c r="AE61" s="152" t="s">
        <v>86</v>
      </c>
      <c r="AF61" s="153">
        <f t="shared" si="5"/>
        <v>85</v>
      </c>
      <c r="AG61" s="154">
        <f t="shared" si="6"/>
        <v>90.69</v>
      </c>
      <c r="AH61" s="155">
        <f t="shared" si="7"/>
        <v>7708.65</v>
      </c>
      <c r="AI61" s="156"/>
    </row>
    <row r="62" spans="1:35" ht="15">
      <c r="A62" s="108">
        <v>2020</v>
      </c>
      <c r="B62" s="108">
        <v>143</v>
      </c>
      <c r="C62" s="109" t="s">
        <v>85</v>
      </c>
      <c r="D62" s="150" t="s">
        <v>350</v>
      </c>
      <c r="E62" s="109" t="s">
        <v>351</v>
      </c>
      <c r="F62" s="111" t="s">
        <v>352</v>
      </c>
      <c r="G62" s="112">
        <v>86.45</v>
      </c>
      <c r="H62" s="112">
        <v>15.3</v>
      </c>
      <c r="I62" s="143" t="s">
        <v>92</v>
      </c>
      <c r="J62" s="112">
        <f t="shared" si="4"/>
        <v>71.15</v>
      </c>
      <c r="K62" s="151" t="s">
        <v>341</v>
      </c>
      <c r="L62" s="108">
        <v>2020</v>
      </c>
      <c r="M62" s="108">
        <v>1401</v>
      </c>
      <c r="N62" s="109" t="s">
        <v>353</v>
      </c>
      <c r="O62" s="111" t="s">
        <v>343</v>
      </c>
      <c r="P62" s="109" t="s">
        <v>344</v>
      </c>
      <c r="Q62" s="109" t="s">
        <v>344</v>
      </c>
      <c r="R62" s="108">
        <v>1</v>
      </c>
      <c r="S62" s="111" t="s">
        <v>84</v>
      </c>
      <c r="T62" s="108">
        <v>1010203</v>
      </c>
      <c r="U62" s="108">
        <v>140</v>
      </c>
      <c r="V62" s="108">
        <v>1050</v>
      </c>
      <c r="W62" s="108">
        <v>2</v>
      </c>
      <c r="X62" s="113">
        <v>2020</v>
      </c>
      <c r="Y62" s="113">
        <v>24</v>
      </c>
      <c r="Z62" s="113">
        <v>0</v>
      </c>
      <c r="AA62" s="114" t="s">
        <v>85</v>
      </c>
      <c r="AB62" s="108">
        <v>270</v>
      </c>
      <c r="AC62" s="109" t="s">
        <v>86</v>
      </c>
      <c r="AD62" s="152" t="s">
        <v>354</v>
      </c>
      <c r="AE62" s="152" t="s">
        <v>86</v>
      </c>
      <c r="AF62" s="153">
        <f t="shared" si="5"/>
        <v>54</v>
      </c>
      <c r="AG62" s="154">
        <f t="shared" si="6"/>
        <v>71.15</v>
      </c>
      <c r="AH62" s="155">
        <f t="shared" si="7"/>
        <v>3842.1000000000004</v>
      </c>
      <c r="AI62" s="156"/>
    </row>
    <row r="63" spans="1:35" ht="15">
      <c r="A63" s="108">
        <v>2020</v>
      </c>
      <c r="B63" s="108">
        <v>144</v>
      </c>
      <c r="C63" s="109" t="s">
        <v>85</v>
      </c>
      <c r="D63" s="150" t="s">
        <v>355</v>
      </c>
      <c r="E63" s="109" t="s">
        <v>351</v>
      </c>
      <c r="F63" s="111" t="s">
        <v>356</v>
      </c>
      <c r="G63" s="112">
        <v>543.75</v>
      </c>
      <c r="H63" s="112">
        <v>95.72</v>
      </c>
      <c r="I63" s="143" t="s">
        <v>92</v>
      </c>
      <c r="J63" s="112">
        <f t="shared" si="4"/>
        <v>448.03</v>
      </c>
      <c r="K63" s="151" t="s">
        <v>341</v>
      </c>
      <c r="L63" s="108">
        <v>2020</v>
      </c>
      <c r="M63" s="108">
        <v>1403</v>
      </c>
      <c r="N63" s="109" t="s">
        <v>353</v>
      </c>
      <c r="O63" s="111" t="s">
        <v>343</v>
      </c>
      <c r="P63" s="109" t="s">
        <v>344</v>
      </c>
      <c r="Q63" s="109" t="s">
        <v>344</v>
      </c>
      <c r="R63" s="108">
        <v>1</v>
      </c>
      <c r="S63" s="111" t="s">
        <v>84</v>
      </c>
      <c r="T63" s="108">
        <v>1080203</v>
      </c>
      <c r="U63" s="108">
        <v>2890</v>
      </c>
      <c r="V63" s="108">
        <v>1938</v>
      </c>
      <c r="W63" s="108">
        <v>99</v>
      </c>
      <c r="X63" s="113">
        <v>2020</v>
      </c>
      <c r="Y63" s="113">
        <v>25</v>
      </c>
      <c r="Z63" s="113">
        <v>0</v>
      </c>
      <c r="AA63" s="114" t="s">
        <v>85</v>
      </c>
      <c r="AB63" s="108">
        <v>271</v>
      </c>
      <c r="AC63" s="109" t="s">
        <v>86</v>
      </c>
      <c r="AD63" s="152" t="s">
        <v>354</v>
      </c>
      <c r="AE63" s="152" t="s">
        <v>86</v>
      </c>
      <c r="AF63" s="153">
        <f t="shared" si="5"/>
        <v>54</v>
      </c>
      <c r="AG63" s="154">
        <f t="shared" si="6"/>
        <v>448.03</v>
      </c>
      <c r="AH63" s="155">
        <f t="shared" si="7"/>
        <v>24193.62</v>
      </c>
      <c r="AI63" s="156"/>
    </row>
    <row r="64" spans="1:35" ht="15">
      <c r="A64" s="108">
        <v>2020</v>
      </c>
      <c r="B64" s="108">
        <v>145</v>
      </c>
      <c r="C64" s="109" t="s">
        <v>85</v>
      </c>
      <c r="D64" s="150" t="s">
        <v>357</v>
      </c>
      <c r="E64" s="109" t="s">
        <v>351</v>
      </c>
      <c r="F64" s="111" t="s">
        <v>358</v>
      </c>
      <c r="G64" s="112">
        <v>383.12</v>
      </c>
      <c r="H64" s="112">
        <v>68.16</v>
      </c>
      <c r="I64" s="143" t="s">
        <v>92</v>
      </c>
      <c r="J64" s="112">
        <f t="shared" si="4"/>
        <v>314.96000000000004</v>
      </c>
      <c r="K64" s="151" t="s">
        <v>341</v>
      </c>
      <c r="L64" s="108">
        <v>2020</v>
      </c>
      <c r="M64" s="108">
        <v>1400</v>
      </c>
      <c r="N64" s="109" t="s">
        <v>353</v>
      </c>
      <c r="O64" s="111" t="s">
        <v>343</v>
      </c>
      <c r="P64" s="109" t="s">
        <v>344</v>
      </c>
      <c r="Q64" s="109" t="s">
        <v>344</v>
      </c>
      <c r="R64" s="108">
        <v>1</v>
      </c>
      <c r="S64" s="111" t="s">
        <v>84</v>
      </c>
      <c r="T64" s="108">
        <v>1010203</v>
      </c>
      <c r="U64" s="108">
        <v>140</v>
      </c>
      <c r="V64" s="108">
        <v>1050</v>
      </c>
      <c r="W64" s="108">
        <v>2</v>
      </c>
      <c r="X64" s="113">
        <v>2020</v>
      </c>
      <c r="Y64" s="113">
        <v>24</v>
      </c>
      <c r="Z64" s="113">
        <v>0</v>
      </c>
      <c r="AA64" s="114" t="s">
        <v>85</v>
      </c>
      <c r="AB64" s="108">
        <v>270</v>
      </c>
      <c r="AC64" s="109" t="s">
        <v>86</v>
      </c>
      <c r="AD64" s="152" t="s">
        <v>354</v>
      </c>
      <c r="AE64" s="152" t="s">
        <v>86</v>
      </c>
      <c r="AF64" s="153">
        <f t="shared" si="5"/>
        <v>54</v>
      </c>
      <c r="AG64" s="154">
        <f t="shared" si="6"/>
        <v>314.96000000000004</v>
      </c>
      <c r="AH64" s="155">
        <f t="shared" si="7"/>
        <v>17007.840000000004</v>
      </c>
      <c r="AI64" s="156"/>
    </row>
    <row r="65" spans="1:35" ht="15">
      <c r="A65" s="108">
        <v>2020</v>
      </c>
      <c r="B65" s="108">
        <v>146</v>
      </c>
      <c r="C65" s="109" t="s">
        <v>85</v>
      </c>
      <c r="D65" s="150" t="s">
        <v>359</v>
      </c>
      <c r="E65" s="109" t="s">
        <v>351</v>
      </c>
      <c r="F65" s="111" t="s">
        <v>360</v>
      </c>
      <c r="G65" s="112">
        <v>1489.08</v>
      </c>
      <c r="H65" s="112">
        <v>265.02</v>
      </c>
      <c r="I65" s="143" t="s">
        <v>92</v>
      </c>
      <c r="J65" s="112">
        <f t="shared" si="4"/>
        <v>1224.06</v>
      </c>
      <c r="K65" s="151" t="s">
        <v>341</v>
      </c>
      <c r="L65" s="108">
        <v>2020</v>
      </c>
      <c r="M65" s="108">
        <v>1402</v>
      </c>
      <c r="N65" s="109" t="s">
        <v>353</v>
      </c>
      <c r="O65" s="111" t="s">
        <v>343</v>
      </c>
      <c r="P65" s="109" t="s">
        <v>344</v>
      </c>
      <c r="Q65" s="109" t="s">
        <v>344</v>
      </c>
      <c r="R65" s="108">
        <v>1</v>
      </c>
      <c r="S65" s="111" t="s">
        <v>84</v>
      </c>
      <c r="T65" s="108">
        <v>1080203</v>
      </c>
      <c r="U65" s="108">
        <v>2890</v>
      </c>
      <c r="V65" s="108">
        <v>1938</v>
      </c>
      <c r="W65" s="108">
        <v>99</v>
      </c>
      <c r="X65" s="113">
        <v>2020</v>
      </c>
      <c r="Y65" s="113">
        <v>25</v>
      </c>
      <c r="Z65" s="113">
        <v>0</v>
      </c>
      <c r="AA65" s="114" t="s">
        <v>85</v>
      </c>
      <c r="AB65" s="108">
        <v>271</v>
      </c>
      <c r="AC65" s="109" t="s">
        <v>86</v>
      </c>
      <c r="AD65" s="152" t="s">
        <v>354</v>
      </c>
      <c r="AE65" s="152" t="s">
        <v>86</v>
      </c>
      <c r="AF65" s="153">
        <f t="shared" si="5"/>
        <v>54</v>
      </c>
      <c r="AG65" s="154">
        <f t="shared" si="6"/>
        <v>1224.06</v>
      </c>
      <c r="AH65" s="155">
        <f t="shared" si="7"/>
        <v>66099.23999999999</v>
      </c>
      <c r="AI65" s="156"/>
    </row>
    <row r="66" spans="1:35" ht="15">
      <c r="A66" s="108">
        <v>2020</v>
      </c>
      <c r="B66" s="108">
        <v>147</v>
      </c>
      <c r="C66" s="109" t="s">
        <v>85</v>
      </c>
      <c r="D66" s="150" t="s">
        <v>361</v>
      </c>
      <c r="E66" s="109" t="s">
        <v>142</v>
      </c>
      <c r="F66" s="111" t="s">
        <v>362</v>
      </c>
      <c r="G66" s="112">
        <v>378.2</v>
      </c>
      <c r="H66" s="112">
        <v>68.2</v>
      </c>
      <c r="I66" s="143" t="s">
        <v>92</v>
      </c>
      <c r="J66" s="112">
        <f t="shared" si="4"/>
        <v>310</v>
      </c>
      <c r="K66" s="151" t="s">
        <v>341</v>
      </c>
      <c r="L66" s="108">
        <v>2020</v>
      </c>
      <c r="M66" s="108">
        <v>1641</v>
      </c>
      <c r="N66" s="109" t="s">
        <v>363</v>
      </c>
      <c r="O66" s="111" t="s">
        <v>343</v>
      </c>
      <c r="P66" s="109" t="s">
        <v>344</v>
      </c>
      <c r="Q66" s="109" t="s">
        <v>344</v>
      </c>
      <c r="R66" s="108">
        <v>1</v>
      </c>
      <c r="S66" s="111" t="s">
        <v>84</v>
      </c>
      <c r="T66" s="108">
        <v>1080203</v>
      </c>
      <c r="U66" s="108">
        <v>2890</v>
      </c>
      <c r="V66" s="108">
        <v>1938</v>
      </c>
      <c r="W66" s="108">
        <v>99</v>
      </c>
      <c r="X66" s="113">
        <v>2020</v>
      </c>
      <c r="Y66" s="113">
        <v>25</v>
      </c>
      <c r="Z66" s="113">
        <v>0</v>
      </c>
      <c r="AA66" s="114" t="s">
        <v>85</v>
      </c>
      <c r="AB66" s="108">
        <v>271</v>
      </c>
      <c r="AC66" s="109" t="s">
        <v>86</v>
      </c>
      <c r="AD66" s="152" t="s">
        <v>364</v>
      </c>
      <c r="AE66" s="152" t="s">
        <v>86</v>
      </c>
      <c r="AF66" s="153">
        <f t="shared" si="5"/>
        <v>27</v>
      </c>
      <c r="AG66" s="154">
        <f t="shared" si="6"/>
        <v>310</v>
      </c>
      <c r="AH66" s="155">
        <f t="shared" si="7"/>
        <v>8370</v>
      </c>
      <c r="AI66" s="156"/>
    </row>
    <row r="67" spans="1:35" ht="15">
      <c r="A67" s="108">
        <v>2020</v>
      </c>
      <c r="B67" s="108">
        <v>148</v>
      </c>
      <c r="C67" s="109" t="s">
        <v>85</v>
      </c>
      <c r="D67" s="150" t="s">
        <v>365</v>
      </c>
      <c r="E67" s="109" t="s">
        <v>142</v>
      </c>
      <c r="F67" s="111" t="s">
        <v>358</v>
      </c>
      <c r="G67" s="112">
        <v>528.78</v>
      </c>
      <c r="H67" s="112">
        <v>95.35</v>
      </c>
      <c r="I67" s="143" t="s">
        <v>92</v>
      </c>
      <c r="J67" s="112">
        <f t="shared" si="4"/>
        <v>433.42999999999995</v>
      </c>
      <c r="K67" s="151" t="s">
        <v>341</v>
      </c>
      <c r="L67" s="108">
        <v>2020</v>
      </c>
      <c r="M67" s="108">
        <v>1643</v>
      </c>
      <c r="N67" s="109" t="s">
        <v>363</v>
      </c>
      <c r="O67" s="111" t="s">
        <v>343</v>
      </c>
      <c r="P67" s="109" t="s">
        <v>344</v>
      </c>
      <c r="Q67" s="109" t="s">
        <v>344</v>
      </c>
      <c r="R67" s="108">
        <v>1</v>
      </c>
      <c r="S67" s="111" t="s">
        <v>84</v>
      </c>
      <c r="T67" s="108">
        <v>1010203</v>
      </c>
      <c r="U67" s="108">
        <v>140</v>
      </c>
      <c r="V67" s="108">
        <v>1050</v>
      </c>
      <c r="W67" s="108">
        <v>2</v>
      </c>
      <c r="X67" s="113">
        <v>2020</v>
      </c>
      <c r="Y67" s="113">
        <v>24</v>
      </c>
      <c r="Z67" s="113">
        <v>0</v>
      </c>
      <c r="AA67" s="114" t="s">
        <v>85</v>
      </c>
      <c r="AB67" s="108">
        <v>270</v>
      </c>
      <c r="AC67" s="109" t="s">
        <v>86</v>
      </c>
      <c r="AD67" s="152" t="s">
        <v>364</v>
      </c>
      <c r="AE67" s="152" t="s">
        <v>86</v>
      </c>
      <c r="AF67" s="153">
        <f t="shared" si="5"/>
        <v>27</v>
      </c>
      <c r="AG67" s="154">
        <f t="shared" si="6"/>
        <v>433.42999999999995</v>
      </c>
      <c r="AH67" s="155">
        <f t="shared" si="7"/>
        <v>11702.609999999999</v>
      </c>
      <c r="AI67" s="156"/>
    </row>
    <row r="68" spans="1:35" ht="15">
      <c r="A68" s="108">
        <v>2020</v>
      </c>
      <c r="B68" s="108">
        <v>149</v>
      </c>
      <c r="C68" s="109" t="s">
        <v>85</v>
      </c>
      <c r="D68" s="150" t="s">
        <v>366</v>
      </c>
      <c r="E68" s="109" t="s">
        <v>142</v>
      </c>
      <c r="F68" s="111" t="s">
        <v>367</v>
      </c>
      <c r="G68" s="112">
        <v>1469.66</v>
      </c>
      <c r="H68" s="112">
        <v>265.02</v>
      </c>
      <c r="I68" s="143" t="s">
        <v>92</v>
      </c>
      <c r="J68" s="112">
        <f t="shared" si="4"/>
        <v>1204.64</v>
      </c>
      <c r="K68" s="151" t="s">
        <v>341</v>
      </c>
      <c r="L68" s="108">
        <v>2020</v>
      </c>
      <c r="M68" s="108">
        <v>1640</v>
      </c>
      <c r="N68" s="109" t="s">
        <v>363</v>
      </c>
      <c r="O68" s="111" t="s">
        <v>343</v>
      </c>
      <c r="P68" s="109" t="s">
        <v>344</v>
      </c>
      <c r="Q68" s="109" t="s">
        <v>344</v>
      </c>
      <c r="R68" s="108">
        <v>1</v>
      </c>
      <c r="S68" s="111" t="s">
        <v>84</v>
      </c>
      <c r="T68" s="108">
        <v>1080203</v>
      </c>
      <c r="U68" s="108">
        <v>2890</v>
      </c>
      <c r="V68" s="108">
        <v>1938</v>
      </c>
      <c r="W68" s="108">
        <v>99</v>
      </c>
      <c r="X68" s="113">
        <v>2020</v>
      </c>
      <c r="Y68" s="113">
        <v>25</v>
      </c>
      <c r="Z68" s="113">
        <v>0</v>
      </c>
      <c r="AA68" s="114" t="s">
        <v>85</v>
      </c>
      <c r="AB68" s="108">
        <v>271</v>
      </c>
      <c r="AC68" s="109" t="s">
        <v>86</v>
      </c>
      <c r="AD68" s="152" t="s">
        <v>364</v>
      </c>
      <c r="AE68" s="152" t="s">
        <v>86</v>
      </c>
      <c r="AF68" s="153">
        <f t="shared" si="5"/>
        <v>27</v>
      </c>
      <c r="AG68" s="154">
        <f t="shared" si="6"/>
        <v>1204.64</v>
      </c>
      <c r="AH68" s="155">
        <f t="shared" si="7"/>
        <v>32525.280000000002</v>
      </c>
      <c r="AI68" s="156"/>
    </row>
    <row r="69" spans="1:35" ht="15">
      <c r="A69" s="108">
        <v>2020</v>
      </c>
      <c r="B69" s="108">
        <v>150</v>
      </c>
      <c r="C69" s="109" t="s">
        <v>85</v>
      </c>
      <c r="D69" s="150" t="s">
        <v>368</v>
      </c>
      <c r="E69" s="109" t="s">
        <v>142</v>
      </c>
      <c r="F69" s="111" t="s">
        <v>369</v>
      </c>
      <c r="G69" s="112">
        <v>84.17</v>
      </c>
      <c r="H69" s="112">
        <v>15.18</v>
      </c>
      <c r="I69" s="143" t="s">
        <v>92</v>
      </c>
      <c r="J69" s="112">
        <f t="shared" si="4"/>
        <v>68.99000000000001</v>
      </c>
      <c r="K69" s="151" t="s">
        <v>341</v>
      </c>
      <c r="L69" s="108">
        <v>2020</v>
      </c>
      <c r="M69" s="108">
        <v>1642</v>
      </c>
      <c r="N69" s="109" t="s">
        <v>363</v>
      </c>
      <c r="O69" s="111" t="s">
        <v>343</v>
      </c>
      <c r="P69" s="109" t="s">
        <v>344</v>
      </c>
      <c r="Q69" s="109" t="s">
        <v>344</v>
      </c>
      <c r="R69" s="108">
        <v>1</v>
      </c>
      <c r="S69" s="111" t="s">
        <v>84</v>
      </c>
      <c r="T69" s="108">
        <v>1010203</v>
      </c>
      <c r="U69" s="108">
        <v>140</v>
      </c>
      <c r="V69" s="108">
        <v>1050</v>
      </c>
      <c r="W69" s="108">
        <v>2</v>
      </c>
      <c r="X69" s="113">
        <v>2020</v>
      </c>
      <c r="Y69" s="113">
        <v>24</v>
      </c>
      <c r="Z69" s="113">
        <v>0</v>
      </c>
      <c r="AA69" s="114" t="s">
        <v>85</v>
      </c>
      <c r="AB69" s="108">
        <v>270</v>
      </c>
      <c r="AC69" s="109" t="s">
        <v>86</v>
      </c>
      <c r="AD69" s="152" t="s">
        <v>364</v>
      </c>
      <c r="AE69" s="152" t="s">
        <v>86</v>
      </c>
      <c r="AF69" s="153">
        <f t="shared" si="5"/>
        <v>27</v>
      </c>
      <c r="AG69" s="154">
        <f t="shared" si="6"/>
        <v>68.99000000000001</v>
      </c>
      <c r="AH69" s="155">
        <f t="shared" si="7"/>
        <v>1862.7300000000002</v>
      </c>
      <c r="AI69" s="156"/>
    </row>
    <row r="70" spans="1:35" ht="15">
      <c r="A70" s="108">
        <v>2020</v>
      </c>
      <c r="B70" s="108">
        <v>151</v>
      </c>
      <c r="C70" s="109" t="s">
        <v>85</v>
      </c>
      <c r="D70" s="150" t="s">
        <v>370</v>
      </c>
      <c r="E70" s="109" t="s">
        <v>371</v>
      </c>
      <c r="F70" s="111" t="s">
        <v>372</v>
      </c>
      <c r="G70" s="112">
        <v>406.6</v>
      </c>
      <c r="H70" s="112">
        <v>73.32</v>
      </c>
      <c r="I70" s="143" t="s">
        <v>92</v>
      </c>
      <c r="J70" s="112">
        <f t="shared" si="4"/>
        <v>333.28000000000003</v>
      </c>
      <c r="K70" s="151" t="s">
        <v>341</v>
      </c>
      <c r="L70" s="108">
        <v>2020</v>
      </c>
      <c r="M70" s="108">
        <v>1945</v>
      </c>
      <c r="N70" s="109" t="s">
        <v>217</v>
      </c>
      <c r="O70" s="111" t="s">
        <v>343</v>
      </c>
      <c r="P70" s="109" t="s">
        <v>344</v>
      </c>
      <c r="Q70" s="109" t="s">
        <v>344</v>
      </c>
      <c r="R70" s="108">
        <v>1</v>
      </c>
      <c r="S70" s="111" t="s">
        <v>84</v>
      </c>
      <c r="T70" s="108">
        <v>1080203</v>
      </c>
      <c r="U70" s="108">
        <v>2890</v>
      </c>
      <c r="V70" s="108">
        <v>1938</v>
      </c>
      <c r="W70" s="108">
        <v>99</v>
      </c>
      <c r="X70" s="113">
        <v>2020</v>
      </c>
      <c r="Y70" s="113">
        <v>25</v>
      </c>
      <c r="Z70" s="113">
        <v>0</v>
      </c>
      <c r="AA70" s="114" t="s">
        <v>85</v>
      </c>
      <c r="AB70" s="108">
        <v>271</v>
      </c>
      <c r="AC70" s="109" t="s">
        <v>86</v>
      </c>
      <c r="AD70" s="152" t="s">
        <v>289</v>
      </c>
      <c r="AE70" s="152" t="s">
        <v>86</v>
      </c>
      <c r="AF70" s="153">
        <f t="shared" si="5"/>
        <v>-7</v>
      </c>
      <c r="AG70" s="154">
        <f t="shared" si="6"/>
        <v>333.28000000000003</v>
      </c>
      <c r="AH70" s="155">
        <f t="shared" si="7"/>
        <v>-2332.96</v>
      </c>
      <c r="AI70" s="156"/>
    </row>
    <row r="71" spans="1:35" ht="15">
      <c r="A71" s="108">
        <v>2020</v>
      </c>
      <c r="B71" s="108">
        <v>152</v>
      </c>
      <c r="C71" s="109" t="s">
        <v>85</v>
      </c>
      <c r="D71" s="150" t="s">
        <v>373</v>
      </c>
      <c r="E71" s="109" t="s">
        <v>371</v>
      </c>
      <c r="F71" s="111" t="s">
        <v>374</v>
      </c>
      <c r="G71" s="112">
        <v>710.5</v>
      </c>
      <c r="H71" s="112">
        <v>128.12</v>
      </c>
      <c r="I71" s="143" t="s">
        <v>92</v>
      </c>
      <c r="J71" s="112">
        <f t="shared" si="4"/>
        <v>582.38</v>
      </c>
      <c r="K71" s="151" t="s">
        <v>341</v>
      </c>
      <c r="L71" s="108">
        <v>2020</v>
      </c>
      <c r="M71" s="108">
        <v>1944</v>
      </c>
      <c r="N71" s="109" t="s">
        <v>217</v>
      </c>
      <c r="O71" s="111" t="s">
        <v>343</v>
      </c>
      <c r="P71" s="109" t="s">
        <v>344</v>
      </c>
      <c r="Q71" s="109" t="s">
        <v>344</v>
      </c>
      <c r="R71" s="108">
        <v>1</v>
      </c>
      <c r="S71" s="111" t="s">
        <v>84</v>
      </c>
      <c r="T71" s="108">
        <v>1010203</v>
      </c>
      <c r="U71" s="108">
        <v>140</v>
      </c>
      <c r="V71" s="108">
        <v>1050</v>
      </c>
      <c r="W71" s="108">
        <v>2</v>
      </c>
      <c r="X71" s="113">
        <v>2020</v>
      </c>
      <c r="Y71" s="113">
        <v>24</v>
      </c>
      <c r="Z71" s="113">
        <v>0</v>
      </c>
      <c r="AA71" s="114" t="s">
        <v>85</v>
      </c>
      <c r="AB71" s="108">
        <v>270</v>
      </c>
      <c r="AC71" s="109" t="s">
        <v>86</v>
      </c>
      <c r="AD71" s="152" t="s">
        <v>289</v>
      </c>
      <c r="AE71" s="152" t="s">
        <v>86</v>
      </c>
      <c r="AF71" s="153">
        <f t="shared" si="5"/>
        <v>-7</v>
      </c>
      <c r="AG71" s="154">
        <f t="shared" si="6"/>
        <v>582.38</v>
      </c>
      <c r="AH71" s="155">
        <f t="shared" si="7"/>
        <v>-4076.66</v>
      </c>
      <c r="AI71" s="156"/>
    </row>
    <row r="72" spans="1:35" ht="15">
      <c r="A72" s="108">
        <v>2020</v>
      </c>
      <c r="B72" s="108">
        <v>153</v>
      </c>
      <c r="C72" s="109" t="s">
        <v>85</v>
      </c>
      <c r="D72" s="150" t="s">
        <v>375</v>
      </c>
      <c r="E72" s="109" t="s">
        <v>371</v>
      </c>
      <c r="F72" s="111" t="s">
        <v>376</v>
      </c>
      <c r="G72" s="112">
        <v>1512.14</v>
      </c>
      <c r="H72" s="112">
        <v>272.68</v>
      </c>
      <c r="I72" s="143" t="s">
        <v>92</v>
      </c>
      <c r="J72" s="112">
        <f aca="true" t="shared" si="8" ref="J72:J102">IF(I72="SI",G72-H72,G72)</f>
        <v>1239.46</v>
      </c>
      <c r="K72" s="151" t="s">
        <v>341</v>
      </c>
      <c r="L72" s="108">
        <v>2020</v>
      </c>
      <c r="M72" s="108">
        <v>1946</v>
      </c>
      <c r="N72" s="109" t="s">
        <v>217</v>
      </c>
      <c r="O72" s="111" t="s">
        <v>343</v>
      </c>
      <c r="P72" s="109" t="s">
        <v>344</v>
      </c>
      <c r="Q72" s="109" t="s">
        <v>344</v>
      </c>
      <c r="R72" s="108">
        <v>1</v>
      </c>
      <c r="S72" s="111" t="s">
        <v>84</v>
      </c>
      <c r="T72" s="108">
        <v>1080203</v>
      </c>
      <c r="U72" s="108">
        <v>2890</v>
      </c>
      <c r="V72" s="108">
        <v>1938</v>
      </c>
      <c r="W72" s="108">
        <v>99</v>
      </c>
      <c r="X72" s="113">
        <v>2020</v>
      </c>
      <c r="Y72" s="113">
        <v>25</v>
      </c>
      <c r="Z72" s="113">
        <v>0</v>
      </c>
      <c r="AA72" s="114" t="s">
        <v>85</v>
      </c>
      <c r="AB72" s="108">
        <v>271</v>
      </c>
      <c r="AC72" s="109" t="s">
        <v>86</v>
      </c>
      <c r="AD72" s="152" t="s">
        <v>289</v>
      </c>
      <c r="AE72" s="152" t="s">
        <v>86</v>
      </c>
      <c r="AF72" s="153">
        <f aca="true" t="shared" si="9" ref="AF72:AF102">AE72-AD72</f>
        <v>-7</v>
      </c>
      <c r="AG72" s="154">
        <f aca="true" t="shared" si="10" ref="AG72:AG102">IF(AI72="SI",0,J72)</f>
        <v>1239.46</v>
      </c>
      <c r="AH72" s="155">
        <f aca="true" t="shared" si="11" ref="AH72:AH102">AG72*AF72</f>
        <v>-8676.220000000001</v>
      </c>
      <c r="AI72" s="156"/>
    </row>
    <row r="73" spans="1:35" ht="15">
      <c r="A73" s="108">
        <v>2020</v>
      </c>
      <c r="B73" s="108">
        <v>154</v>
      </c>
      <c r="C73" s="109" t="s">
        <v>85</v>
      </c>
      <c r="D73" s="150" t="s">
        <v>377</v>
      </c>
      <c r="E73" s="109" t="s">
        <v>371</v>
      </c>
      <c r="F73" s="111" t="s">
        <v>378</v>
      </c>
      <c r="G73" s="112">
        <v>101.32</v>
      </c>
      <c r="H73" s="112">
        <v>18.27</v>
      </c>
      <c r="I73" s="143" t="s">
        <v>92</v>
      </c>
      <c r="J73" s="112">
        <f t="shared" si="8"/>
        <v>83.05</v>
      </c>
      <c r="K73" s="151" t="s">
        <v>341</v>
      </c>
      <c r="L73" s="108">
        <v>2020</v>
      </c>
      <c r="M73" s="108">
        <v>1943</v>
      </c>
      <c r="N73" s="109" t="s">
        <v>217</v>
      </c>
      <c r="O73" s="111" t="s">
        <v>343</v>
      </c>
      <c r="P73" s="109" t="s">
        <v>344</v>
      </c>
      <c r="Q73" s="109" t="s">
        <v>344</v>
      </c>
      <c r="R73" s="108">
        <v>1</v>
      </c>
      <c r="S73" s="111" t="s">
        <v>84</v>
      </c>
      <c r="T73" s="108">
        <v>1010203</v>
      </c>
      <c r="U73" s="108">
        <v>140</v>
      </c>
      <c r="V73" s="108">
        <v>1050</v>
      </c>
      <c r="W73" s="108">
        <v>2</v>
      </c>
      <c r="X73" s="113">
        <v>2020</v>
      </c>
      <c r="Y73" s="113">
        <v>24</v>
      </c>
      <c r="Z73" s="113">
        <v>0</v>
      </c>
      <c r="AA73" s="114" t="s">
        <v>85</v>
      </c>
      <c r="AB73" s="108">
        <v>270</v>
      </c>
      <c r="AC73" s="109" t="s">
        <v>86</v>
      </c>
      <c r="AD73" s="152" t="s">
        <v>289</v>
      </c>
      <c r="AE73" s="152" t="s">
        <v>86</v>
      </c>
      <c r="AF73" s="153">
        <f t="shared" si="9"/>
        <v>-7</v>
      </c>
      <c r="AG73" s="154">
        <f t="shared" si="10"/>
        <v>83.05</v>
      </c>
      <c r="AH73" s="155">
        <f t="shared" si="11"/>
        <v>-581.35</v>
      </c>
      <c r="AI73" s="156"/>
    </row>
    <row r="74" spans="1:35" ht="15">
      <c r="A74" s="108">
        <v>2020</v>
      </c>
      <c r="B74" s="108">
        <v>155</v>
      </c>
      <c r="C74" s="109" t="s">
        <v>85</v>
      </c>
      <c r="D74" s="150" t="s">
        <v>379</v>
      </c>
      <c r="E74" s="109" t="s">
        <v>244</v>
      </c>
      <c r="F74" s="111" t="s">
        <v>316</v>
      </c>
      <c r="G74" s="112">
        <v>36.95</v>
      </c>
      <c r="H74" s="112">
        <v>5.59</v>
      </c>
      <c r="I74" s="143" t="s">
        <v>92</v>
      </c>
      <c r="J74" s="112">
        <f t="shared" si="8"/>
        <v>31.360000000000003</v>
      </c>
      <c r="K74" s="151" t="s">
        <v>317</v>
      </c>
      <c r="L74" s="108">
        <v>2020</v>
      </c>
      <c r="M74" s="108">
        <v>1196</v>
      </c>
      <c r="N74" s="109" t="s">
        <v>150</v>
      </c>
      <c r="O74" s="111" t="s">
        <v>318</v>
      </c>
      <c r="P74" s="109" t="s">
        <v>319</v>
      </c>
      <c r="Q74" s="109" t="s">
        <v>319</v>
      </c>
      <c r="R74" s="108">
        <v>1</v>
      </c>
      <c r="S74" s="111" t="s">
        <v>84</v>
      </c>
      <c r="T74" s="108">
        <v>1010203</v>
      </c>
      <c r="U74" s="108">
        <v>140</v>
      </c>
      <c r="V74" s="108">
        <v>1050</v>
      </c>
      <c r="W74" s="108">
        <v>3</v>
      </c>
      <c r="X74" s="113">
        <v>2020</v>
      </c>
      <c r="Y74" s="113">
        <v>27</v>
      </c>
      <c r="Z74" s="113">
        <v>0</v>
      </c>
      <c r="AA74" s="114" t="s">
        <v>85</v>
      </c>
      <c r="AB74" s="108">
        <v>272</v>
      </c>
      <c r="AC74" s="109" t="s">
        <v>86</v>
      </c>
      <c r="AD74" s="152" t="s">
        <v>320</v>
      </c>
      <c r="AE74" s="152" t="s">
        <v>86</v>
      </c>
      <c r="AF74" s="153">
        <f t="shared" si="9"/>
        <v>72</v>
      </c>
      <c r="AG74" s="154">
        <f t="shared" si="10"/>
        <v>31.360000000000003</v>
      </c>
      <c r="AH74" s="155">
        <f t="shared" si="11"/>
        <v>2257.92</v>
      </c>
      <c r="AI74" s="156"/>
    </row>
    <row r="75" spans="1:35" ht="15">
      <c r="A75" s="108">
        <v>2020</v>
      </c>
      <c r="B75" s="108">
        <v>156</v>
      </c>
      <c r="C75" s="109" t="s">
        <v>85</v>
      </c>
      <c r="D75" s="150" t="s">
        <v>380</v>
      </c>
      <c r="E75" s="109" t="s">
        <v>99</v>
      </c>
      <c r="F75" s="111" t="s">
        <v>316</v>
      </c>
      <c r="G75" s="112">
        <v>108.75</v>
      </c>
      <c r="H75" s="112">
        <v>19.61</v>
      </c>
      <c r="I75" s="143" t="s">
        <v>92</v>
      </c>
      <c r="J75" s="112">
        <f t="shared" si="8"/>
        <v>89.14</v>
      </c>
      <c r="K75" s="151" t="s">
        <v>317</v>
      </c>
      <c r="L75" s="108">
        <v>2020</v>
      </c>
      <c r="M75" s="108">
        <v>1864</v>
      </c>
      <c r="N75" s="109" t="s">
        <v>197</v>
      </c>
      <c r="O75" s="111" t="s">
        <v>318</v>
      </c>
      <c r="P75" s="109" t="s">
        <v>319</v>
      </c>
      <c r="Q75" s="109" t="s">
        <v>319</v>
      </c>
      <c r="R75" s="108">
        <v>1</v>
      </c>
      <c r="S75" s="111" t="s">
        <v>84</v>
      </c>
      <c r="T75" s="108">
        <v>1010203</v>
      </c>
      <c r="U75" s="108">
        <v>140</v>
      </c>
      <c r="V75" s="108">
        <v>1050</v>
      </c>
      <c r="W75" s="108">
        <v>3</v>
      </c>
      <c r="X75" s="113">
        <v>2020</v>
      </c>
      <c r="Y75" s="113">
        <v>27</v>
      </c>
      <c r="Z75" s="113">
        <v>0</v>
      </c>
      <c r="AA75" s="114" t="s">
        <v>85</v>
      </c>
      <c r="AB75" s="108">
        <v>272</v>
      </c>
      <c r="AC75" s="109" t="s">
        <v>86</v>
      </c>
      <c r="AD75" s="152" t="s">
        <v>201</v>
      </c>
      <c r="AE75" s="152" t="s">
        <v>86</v>
      </c>
      <c r="AF75" s="153">
        <f t="shared" si="9"/>
        <v>5</v>
      </c>
      <c r="AG75" s="154">
        <f t="shared" si="10"/>
        <v>89.14</v>
      </c>
      <c r="AH75" s="155">
        <f t="shared" si="11"/>
        <v>445.7</v>
      </c>
      <c r="AI75" s="156"/>
    </row>
    <row r="76" spans="1:35" ht="15">
      <c r="A76" s="108">
        <v>2020</v>
      </c>
      <c r="B76" s="108">
        <v>157</v>
      </c>
      <c r="C76" s="109" t="s">
        <v>85</v>
      </c>
      <c r="D76" s="150" t="s">
        <v>381</v>
      </c>
      <c r="E76" s="109" t="s">
        <v>99</v>
      </c>
      <c r="F76" s="111" t="s">
        <v>316</v>
      </c>
      <c r="G76" s="112">
        <v>25.55</v>
      </c>
      <c r="H76" s="112">
        <v>4.55</v>
      </c>
      <c r="I76" s="143" t="s">
        <v>92</v>
      </c>
      <c r="J76" s="112">
        <f t="shared" si="8"/>
        <v>21</v>
      </c>
      <c r="K76" s="151" t="s">
        <v>317</v>
      </c>
      <c r="L76" s="108">
        <v>2020</v>
      </c>
      <c r="M76" s="108">
        <v>1868</v>
      </c>
      <c r="N76" s="109" t="s">
        <v>200</v>
      </c>
      <c r="O76" s="111" t="s">
        <v>318</v>
      </c>
      <c r="P76" s="109" t="s">
        <v>319</v>
      </c>
      <c r="Q76" s="109" t="s">
        <v>319</v>
      </c>
      <c r="R76" s="108">
        <v>1</v>
      </c>
      <c r="S76" s="111" t="s">
        <v>84</v>
      </c>
      <c r="T76" s="108">
        <v>1010203</v>
      </c>
      <c r="U76" s="108">
        <v>140</v>
      </c>
      <c r="V76" s="108">
        <v>1050</v>
      </c>
      <c r="W76" s="108">
        <v>3</v>
      </c>
      <c r="X76" s="113">
        <v>2020</v>
      </c>
      <c r="Y76" s="113">
        <v>27</v>
      </c>
      <c r="Z76" s="113">
        <v>0</v>
      </c>
      <c r="AA76" s="114" t="s">
        <v>85</v>
      </c>
      <c r="AB76" s="108">
        <v>272</v>
      </c>
      <c r="AC76" s="109" t="s">
        <v>86</v>
      </c>
      <c r="AD76" s="152" t="s">
        <v>201</v>
      </c>
      <c r="AE76" s="152" t="s">
        <v>86</v>
      </c>
      <c r="AF76" s="153">
        <f t="shared" si="9"/>
        <v>5</v>
      </c>
      <c r="AG76" s="154">
        <f t="shared" si="10"/>
        <v>21</v>
      </c>
      <c r="AH76" s="155">
        <f t="shared" si="11"/>
        <v>105</v>
      </c>
      <c r="AI76" s="156"/>
    </row>
    <row r="77" spans="1:35" ht="15">
      <c r="A77" s="108">
        <v>2020</v>
      </c>
      <c r="B77" s="108">
        <v>158</v>
      </c>
      <c r="C77" s="109" t="s">
        <v>85</v>
      </c>
      <c r="D77" s="150" t="s">
        <v>382</v>
      </c>
      <c r="E77" s="109" t="s">
        <v>254</v>
      </c>
      <c r="F77" s="111" t="s">
        <v>383</v>
      </c>
      <c r="G77" s="112">
        <v>174.57</v>
      </c>
      <c r="H77" s="112">
        <v>31.39</v>
      </c>
      <c r="I77" s="143" t="s">
        <v>92</v>
      </c>
      <c r="J77" s="112">
        <f t="shared" si="8"/>
        <v>143.18</v>
      </c>
      <c r="K77" s="151" t="s">
        <v>384</v>
      </c>
      <c r="L77" s="108">
        <v>2020</v>
      </c>
      <c r="M77" s="108">
        <v>1383</v>
      </c>
      <c r="N77" s="109" t="s">
        <v>345</v>
      </c>
      <c r="O77" s="111" t="s">
        <v>82</v>
      </c>
      <c r="P77" s="109" t="s">
        <v>83</v>
      </c>
      <c r="Q77" s="109" t="s">
        <v>83</v>
      </c>
      <c r="R77" s="108">
        <v>1</v>
      </c>
      <c r="S77" s="111" t="s">
        <v>84</v>
      </c>
      <c r="T77" s="108">
        <v>1010203</v>
      </c>
      <c r="U77" s="108">
        <v>140</v>
      </c>
      <c r="V77" s="108">
        <v>1050</v>
      </c>
      <c r="W77" s="108">
        <v>99</v>
      </c>
      <c r="X77" s="113">
        <v>2020</v>
      </c>
      <c r="Y77" s="113">
        <v>36</v>
      </c>
      <c r="Z77" s="113">
        <v>0</v>
      </c>
      <c r="AA77" s="114" t="s">
        <v>85</v>
      </c>
      <c r="AB77" s="108">
        <v>276</v>
      </c>
      <c r="AC77" s="109" t="s">
        <v>86</v>
      </c>
      <c r="AD77" s="152" t="s">
        <v>385</v>
      </c>
      <c r="AE77" s="152" t="s">
        <v>86</v>
      </c>
      <c r="AF77" s="153">
        <f t="shared" si="9"/>
        <v>55</v>
      </c>
      <c r="AG77" s="154">
        <f t="shared" si="10"/>
        <v>143.18</v>
      </c>
      <c r="AH77" s="155">
        <f t="shared" si="11"/>
        <v>7874.900000000001</v>
      </c>
      <c r="AI77" s="156"/>
    </row>
    <row r="78" spans="1:35" ht="15">
      <c r="A78" s="108">
        <v>2020</v>
      </c>
      <c r="B78" s="108">
        <v>159</v>
      </c>
      <c r="C78" s="109" t="s">
        <v>85</v>
      </c>
      <c r="D78" s="150" t="s">
        <v>386</v>
      </c>
      <c r="E78" s="109" t="s">
        <v>387</v>
      </c>
      <c r="F78" s="111" t="s">
        <v>383</v>
      </c>
      <c r="G78" s="112">
        <v>56.42</v>
      </c>
      <c r="H78" s="112">
        <v>4.22</v>
      </c>
      <c r="I78" s="143" t="s">
        <v>92</v>
      </c>
      <c r="J78" s="112">
        <f t="shared" si="8"/>
        <v>52.2</v>
      </c>
      <c r="K78" s="151" t="s">
        <v>80</v>
      </c>
      <c r="L78" s="108">
        <v>2020</v>
      </c>
      <c r="M78" s="108">
        <v>1411</v>
      </c>
      <c r="N78" s="109" t="s">
        <v>388</v>
      </c>
      <c r="O78" s="111" t="s">
        <v>82</v>
      </c>
      <c r="P78" s="109" t="s">
        <v>83</v>
      </c>
      <c r="Q78" s="109" t="s">
        <v>83</v>
      </c>
      <c r="R78" s="108">
        <v>1</v>
      </c>
      <c r="S78" s="111" t="s">
        <v>84</v>
      </c>
      <c r="T78" s="108">
        <v>1010203</v>
      </c>
      <c r="U78" s="108">
        <v>140</v>
      </c>
      <c r="V78" s="108">
        <v>1050</v>
      </c>
      <c r="W78" s="108">
        <v>1</v>
      </c>
      <c r="X78" s="113">
        <v>2020</v>
      </c>
      <c r="Y78" s="113">
        <v>37</v>
      </c>
      <c r="Z78" s="113">
        <v>0</v>
      </c>
      <c r="AA78" s="114" t="s">
        <v>85</v>
      </c>
      <c r="AB78" s="108">
        <v>274</v>
      </c>
      <c r="AC78" s="109" t="s">
        <v>86</v>
      </c>
      <c r="AD78" s="152" t="s">
        <v>354</v>
      </c>
      <c r="AE78" s="152" t="s">
        <v>86</v>
      </c>
      <c r="AF78" s="153">
        <f t="shared" si="9"/>
        <v>54</v>
      </c>
      <c r="AG78" s="154">
        <f t="shared" si="10"/>
        <v>52.2</v>
      </c>
      <c r="AH78" s="155">
        <f t="shared" si="11"/>
        <v>2818.8</v>
      </c>
      <c r="AI78" s="156"/>
    </row>
    <row r="79" spans="1:35" ht="15">
      <c r="A79" s="108">
        <v>2020</v>
      </c>
      <c r="B79" s="108">
        <v>160</v>
      </c>
      <c r="C79" s="109" t="s">
        <v>85</v>
      </c>
      <c r="D79" s="150" t="s">
        <v>389</v>
      </c>
      <c r="E79" s="109" t="s">
        <v>145</v>
      </c>
      <c r="F79" s="111" t="s">
        <v>390</v>
      </c>
      <c r="G79" s="112">
        <v>56.42</v>
      </c>
      <c r="H79" s="112">
        <v>4.22</v>
      </c>
      <c r="I79" s="143" t="s">
        <v>92</v>
      </c>
      <c r="J79" s="112">
        <f t="shared" si="8"/>
        <v>52.2</v>
      </c>
      <c r="K79" s="151" t="s">
        <v>80</v>
      </c>
      <c r="L79" s="108">
        <v>2020</v>
      </c>
      <c r="M79" s="108">
        <v>1939</v>
      </c>
      <c r="N79" s="109" t="s">
        <v>217</v>
      </c>
      <c r="O79" s="111" t="s">
        <v>82</v>
      </c>
      <c r="P79" s="109" t="s">
        <v>83</v>
      </c>
      <c r="Q79" s="109" t="s">
        <v>83</v>
      </c>
      <c r="R79" s="108">
        <v>1</v>
      </c>
      <c r="S79" s="111" t="s">
        <v>84</v>
      </c>
      <c r="T79" s="108">
        <v>1010203</v>
      </c>
      <c r="U79" s="108">
        <v>140</v>
      </c>
      <c r="V79" s="108">
        <v>1050</v>
      </c>
      <c r="W79" s="108">
        <v>1</v>
      </c>
      <c r="X79" s="113">
        <v>2020</v>
      </c>
      <c r="Y79" s="113">
        <v>37</v>
      </c>
      <c r="Z79" s="113">
        <v>0</v>
      </c>
      <c r="AA79" s="114" t="s">
        <v>85</v>
      </c>
      <c r="AB79" s="108">
        <v>274</v>
      </c>
      <c r="AC79" s="109" t="s">
        <v>86</v>
      </c>
      <c r="AD79" s="152" t="s">
        <v>289</v>
      </c>
      <c r="AE79" s="152" t="s">
        <v>86</v>
      </c>
      <c r="AF79" s="153">
        <f t="shared" si="9"/>
        <v>-7</v>
      </c>
      <c r="AG79" s="154">
        <f t="shared" si="10"/>
        <v>52.2</v>
      </c>
      <c r="AH79" s="155">
        <f t="shared" si="11"/>
        <v>-365.40000000000003</v>
      </c>
      <c r="AI79" s="156"/>
    </row>
    <row r="80" spans="1:35" ht="15">
      <c r="A80" s="108">
        <v>2020</v>
      </c>
      <c r="B80" s="108">
        <v>161</v>
      </c>
      <c r="C80" s="109" t="s">
        <v>85</v>
      </c>
      <c r="D80" s="150" t="s">
        <v>391</v>
      </c>
      <c r="E80" s="109" t="s">
        <v>101</v>
      </c>
      <c r="F80" s="111" t="s">
        <v>392</v>
      </c>
      <c r="G80" s="112">
        <v>7.3</v>
      </c>
      <c r="H80" s="112">
        <v>0.66</v>
      </c>
      <c r="I80" s="143" t="s">
        <v>92</v>
      </c>
      <c r="J80" s="112">
        <f t="shared" si="8"/>
        <v>6.64</v>
      </c>
      <c r="K80" s="151" t="s">
        <v>96</v>
      </c>
      <c r="L80" s="108">
        <v>2020</v>
      </c>
      <c r="M80" s="108">
        <v>1292</v>
      </c>
      <c r="N80" s="109" t="s">
        <v>393</v>
      </c>
      <c r="O80" s="111" t="s">
        <v>394</v>
      </c>
      <c r="P80" s="109" t="s">
        <v>395</v>
      </c>
      <c r="Q80" s="109" t="s">
        <v>395</v>
      </c>
      <c r="R80" s="108">
        <v>1</v>
      </c>
      <c r="S80" s="111" t="s">
        <v>84</v>
      </c>
      <c r="T80" s="108">
        <v>1010203</v>
      </c>
      <c r="U80" s="108">
        <v>140</v>
      </c>
      <c r="V80" s="108">
        <v>1050</v>
      </c>
      <c r="W80" s="108">
        <v>10</v>
      </c>
      <c r="X80" s="113">
        <v>2020</v>
      </c>
      <c r="Y80" s="113">
        <v>109</v>
      </c>
      <c r="Z80" s="113">
        <v>0</v>
      </c>
      <c r="AA80" s="114" t="s">
        <v>85</v>
      </c>
      <c r="AB80" s="108">
        <v>273</v>
      </c>
      <c r="AC80" s="109" t="s">
        <v>86</v>
      </c>
      <c r="AD80" s="152" t="s">
        <v>192</v>
      </c>
      <c r="AE80" s="152" t="s">
        <v>86</v>
      </c>
      <c r="AF80" s="153">
        <f t="shared" si="9"/>
        <v>63</v>
      </c>
      <c r="AG80" s="154">
        <f t="shared" si="10"/>
        <v>6.64</v>
      </c>
      <c r="AH80" s="155">
        <f t="shared" si="11"/>
        <v>418.32</v>
      </c>
      <c r="AI80" s="156"/>
    </row>
    <row r="81" spans="1:35" ht="15">
      <c r="A81" s="108">
        <v>2020</v>
      </c>
      <c r="B81" s="108">
        <v>162</v>
      </c>
      <c r="C81" s="109" t="s">
        <v>85</v>
      </c>
      <c r="D81" s="150" t="s">
        <v>396</v>
      </c>
      <c r="E81" s="109" t="s">
        <v>99</v>
      </c>
      <c r="F81" s="111" t="s">
        <v>397</v>
      </c>
      <c r="G81" s="112">
        <v>12.53</v>
      </c>
      <c r="H81" s="112">
        <v>1.14</v>
      </c>
      <c r="I81" s="143" t="s">
        <v>92</v>
      </c>
      <c r="J81" s="112">
        <f t="shared" si="8"/>
        <v>11.389999999999999</v>
      </c>
      <c r="K81" s="151" t="s">
        <v>96</v>
      </c>
      <c r="L81" s="108">
        <v>2020</v>
      </c>
      <c r="M81" s="108">
        <v>1801</v>
      </c>
      <c r="N81" s="109" t="s">
        <v>108</v>
      </c>
      <c r="O81" s="111" t="s">
        <v>394</v>
      </c>
      <c r="P81" s="109" t="s">
        <v>395</v>
      </c>
      <c r="Q81" s="109" t="s">
        <v>395</v>
      </c>
      <c r="R81" s="108">
        <v>1</v>
      </c>
      <c r="S81" s="111" t="s">
        <v>84</v>
      </c>
      <c r="T81" s="108">
        <v>1010203</v>
      </c>
      <c r="U81" s="108">
        <v>140</v>
      </c>
      <c r="V81" s="108">
        <v>1050</v>
      </c>
      <c r="W81" s="108">
        <v>10</v>
      </c>
      <c r="X81" s="113">
        <v>2020</v>
      </c>
      <c r="Y81" s="113">
        <v>109</v>
      </c>
      <c r="Z81" s="113">
        <v>0</v>
      </c>
      <c r="AA81" s="114" t="s">
        <v>85</v>
      </c>
      <c r="AB81" s="108">
        <v>273</v>
      </c>
      <c r="AC81" s="109" t="s">
        <v>86</v>
      </c>
      <c r="AD81" s="152" t="s">
        <v>398</v>
      </c>
      <c r="AE81" s="152" t="s">
        <v>86</v>
      </c>
      <c r="AF81" s="153">
        <f t="shared" si="9"/>
        <v>9</v>
      </c>
      <c r="AG81" s="154">
        <f t="shared" si="10"/>
        <v>11.389999999999999</v>
      </c>
      <c r="AH81" s="155">
        <f t="shared" si="11"/>
        <v>102.50999999999999</v>
      </c>
      <c r="AI81" s="156"/>
    </row>
    <row r="82" spans="1:35" ht="15">
      <c r="A82" s="108">
        <v>2020</v>
      </c>
      <c r="B82" s="108">
        <v>163</v>
      </c>
      <c r="C82" s="109" t="s">
        <v>85</v>
      </c>
      <c r="D82" s="150" t="s">
        <v>399</v>
      </c>
      <c r="E82" s="109" t="s">
        <v>99</v>
      </c>
      <c r="F82" s="111" t="s">
        <v>397</v>
      </c>
      <c r="G82" s="112">
        <v>10.03</v>
      </c>
      <c r="H82" s="112">
        <v>0.91</v>
      </c>
      <c r="I82" s="143" t="s">
        <v>92</v>
      </c>
      <c r="J82" s="112">
        <f t="shared" si="8"/>
        <v>9.12</v>
      </c>
      <c r="K82" s="151" t="s">
        <v>96</v>
      </c>
      <c r="L82" s="108">
        <v>2020</v>
      </c>
      <c r="M82" s="108">
        <v>1796</v>
      </c>
      <c r="N82" s="109" t="s">
        <v>108</v>
      </c>
      <c r="O82" s="111" t="s">
        <v>394</v>
      </c>
      <c r="P82" s="109" t="s">
        <v>395</v>
      </c>
      <c r="Q82" s="109" t="s">
        <v>395</v>
      </c>
      <c r="R82" s="108">
        <v>1</v>
      </c>
      <c r="S82" s="111" t="s">
        <v>84</v>
      </c>
      <c r="T82" s="108">
        <v>1010203</v>
      </c>
      <c r="U82" s="108">
        <v>140</v>
      </c>
      <c r="V82" s="108">
        <v>1050</v>
      </c>
      <c r="W82" s="108">
        <v>10</v>
      </c>
      <c r="X82" s="113">
        <v>2020</v>
      </c>
      <c r="Y82" s="113">
        <v>109</v>
      </c>
      <c r="Z82" s="113">
        <v>0</v>
      </c>
      <c r="AA82" s="114" t="s">
        <v>85</v>
      </c>
      <c r="AB82" s="108">
        <v>273</v>
      </c>
      <c r="AC82" s="109" t="s">
        <v>86</v>
      </c>
      <c r="AD82" s="152" t="s">
        <v>398</v>
      </c>
      <c r="AE82" s="152" t="s">
        <v>86</v>
      </c>
      <c r="AF82" s="153">
        <f t="shared" si="9"/>
        <v>9</v>
      </c>
      <c r="AG82" s="154">
        <f t="shared" si="10"/>
        <v>9.12</v>
      </c>
      <c r="AH82" s="155">
        <f t="shared" si="11"/>
        <v>82.08</v>
      </c>
      <c r="AI82" s="156"/>
    </row>
    <row r="83" spans="1:35" ht="15">
      <c r="A83" s="108">
        <v>2020</v>
      </c>
      <c r="B83" s="108">
        <v>164</v>
      </c>
      <c r="C83" s="109" t="s">
        <v>85</v>
      </c>
      <c r="D83" s="150" t="s">
        <v>400</v>
      </c>
      <c r="E83" s="109" t="s">
        <v>99</v>
      </c>
      <c r="F83" s="111" t="s">
        <v>401</v>
      </c>
      <c r="G83" s="112">
        <v>23.47</v>
      </c>
      <c r="H83" s="112">
        <v>2.13</v>
      </c>
      <c r="I83" s="143" t="s">
        <v>92</v>
      </c>
      <c r="J83" s="112">
        <f t="shared" si="8"/>
        <v>21.34</v>
      </c>
      <c r="K83" s="151" t="s">
        <v>96</v>
      </c>
      <c r="L83" s="108">
        <v>2020</v>
      </c>
      <c r="M83" s="108">
        <v>1800</v>
      </c>
      <c r="N83" s="109" t="s">
        <v>108</v>
      </c>
      <c r="O83" s="111" t="s">
        <v>394</v>
      </c>
      <c r="P83" s="109" t="s">
        <v>395</v>
      </c>
      <c r="Q83" s="109" t="s">
        <v>395</v>
      </c>
      <c r="R83" s="108">
        <v>1</v>
      </c>
      <c r="S83" s="111" t="s">
        <v>84</v>
      </c>
      <c r="T83" s="108">
        <v>1010203</v>
      </c>
      <c r="U83" s="108">
        <v>140</v>
      </c>
      <c r="V83" s="108">
        <v>1050</v>
      </c>
      <c r="W83" s="108">
        <v>10</v>
      </c>
      <c r="X83" s="113">
        <v>2020</v>
      </c>
      <c r="Y83" s="113">
        <v>109</v>
      </c>
      <c r="Z83" s="113">
        <v>0</v>
      </c>
      <c r="AA83" s="114" t="s">
        <v>85</v>
      </c>
      <c r="AB83" s="108">
        <v>273</v>
      </c>
      <c r="AC83" s="109" t="s">
        <v>86</v>
      </c>
      <c r="AD83" s="152" t="s">
        <v>398</v>
      </c>
      <c r="AE83" s="152" t="s">
        <v>86</v>
      </c>
      <c r="AF83" s="153">
        <f t="shared" si="9"/>
        <v>9</v>
      </c>
      <c r="AG83" s="154">
        <f t="shared" si="10"/>
        <v>21.34</v>
      </c>
      <c r="AH83" s="155">
        <f t="shared" si="11"/>
        <v>192.06</v>
      </c>
      <c r="AI83" s="156"/>
    </row>
    <row r="84" spans="1:35" ht="15">
      <c r="A84" s="108">
        <v>2020</v>
      </c>
      <c r="B84" s="108">
        <v>165</v>
      </c>
      <c r="C84" s="109" t="s">
        <v>85</v>
      </c>
      <c r="D84" s="150" t="s">
        <v>402</v>
      </c>
      <c r="E84" s="109" t="s">
        <v>99</v>
      </c>
      <c r="F84" s="111" t="s">
        <v>401</v>
      </c>
      <c r="G84" s="112">
        <v>89.54</v>
      </c>
      <c r="H84" s="112">
        <v>8.14</v>
      </c>
      <c r="I84" s="143" t="s">
        <v>92</v>
      </c>
      <c r="J84" s="112">
        <f t="shared" si="8"/>
        <v>81.4</v>
      </c>
      <c r="K84" s="151" t="s">
        <v>96</v>
      </c>
      <c r="L84" s="108">
        <v>2020</v>
      </c>
      <c r="M84" s="108">
        <v>1799</v>
      </c>
      <c r="N84" s="109" t="s">
        <v>108</v>
      </c>
      <c r="O84" s="111" t="s">
        <v>394</v>
      </c>
      <c r="P84" s="109" t="s">
        <v>395</v>
      </c>
      <c r="Q84" s="109" t="s">
        <v>395</v>
      </c>
      <c r="R84" s="108">
        <v>1</v>
      </c>
      <c r="S84" s="111" t="s">
        <v>84</v>
      </c>
      <c r="T84" s="108">
        <v>1010203</v>
      </c>
      <c r="U84" s="108">
        <v>140</v>
      </c>
      <c r="V84" s="108">
        <v>1050</v>
      </c>
      <c r="W84" s="108">
        <v>10</v>
      </c>
      <c r="X84" s="113">
        <v>2020</v>
      </c>
      <c r="Y84" s="113">
        <v>109</v>
      </c>
      <c r="Z84" s="113">
        <v>0</v>
      </c>
      <c r="AA84" s="114" t="s">
        <v>85</v>
      </c>
      <c r="AB84" s="108">
        <v>273</v>
      </c>
      <c r="AC84" s="109" t="s">
        <v>86</v>
      </c>
      <c r="AD84" s="152" t="s">
        <v>398</v>
      </c>
      <c r="AE84" s="152" t="s">
        <v>86</v>
      </c>
      <c r="AF84" s="153">
        <f t="shared" si="9"/>
        <v>9</v>
      </c>
      <c r="AG84" s="154">
        <f t="shared" si="10"/>
        <v>81.4</v>
      </c>
      <c r="AH84" s="155">
        <f t="shared" si="11"/>
        <v>732.6</v>
      </c>
      <c r="AI84" s="156"/>
    </row>
    <row r="85" spans="1:35" ht="15">
      <c r="A85" s="108">
        <v>2020</v>
      </c>
      <c r="B85" s="108">
        <v>166</v>
      </c>
      <c r="C85" s="109" t="s">
        <v>85</v>
      </c>
      <c r="D85" s="150" t="s">
        <v>403</v>
      </c>
      <c r="E85" s="109" t="s">
        <v>99</v>
      </c>
      <c r="F85" s="111" t="s">
        <v>397</v>
      </c>
      <c r="G85" s="112">
        <v>19.46</v>
      </c>
      <c r="H85" s="112">
        <v>1.77</v>
      </c>
      <c r="I85" s="143" t="s">
        <v>92</v>
      </c>
      <c r="J85" s="112">
        <f t="shared" si="8"/>
        <v>17.69</v>
      </c>
      <c r="K85" s="151" t="s">
        <v>96</v>
      </c>
      <c r="L85" s="108">
        <v>2020</v>
      </c>
      <c r="M85" s="108">
        <v>1802</v>
      </c>
      <c r="N85" s="109" t="s">
        <v>108</v>
      </c>
      <c r="O85" s="111" t="s">
        <v>394</v>
      </c>
      <c r="P85" s="109" t="s">
        <v>395</v>
      </c>
      <c r="Q85" s="109" t="s">
        <v>395</v>
      </c>
      <c r="R85" s="108">
        <v>1</v>
      </c>
      <c r="S85" s="111" t="s">
        <v>84</v>
      </c>
      <c r="T85" s="108">
        <v>1010203</v>
      </c>
      <c r="U85" s="108">
        <v>140</v>
      </c>
      <c r="V85" s="108">
        <v>1050</v>
      </c>
      <c r="W85" s="108">
        <v>10</v>
      </c>
      <c r="X85" s="113">
        <v>2020</v>
      </c>
      <c r="Y85" s="113">
        <v>109</v>
      </c>
      <c r="Z85" s="113">
        <v>0</v>
      </c>
      <c r="AA85" s="114" t="s">
        <v>85</v>
      </c>
      <c r="AB85" s="108">
        <v>273</v>
      </c>
      <c r="AC85" s="109" t="s">
        <v>86</v>
      </c>
      <c r="AD85" s="152" t="s">
        <v>398</v>
      </c>
      <c r="AE85" s="152" t="s">
        <v>86</v>
      </c>
      <c r="AF85" s="153">
        <f t="shared" si="9"/>
        <v>9</v>
      </c>
      <c r="AG85" s="154">
        <f t="shared" si="10"/>
        <v>17.69</v>
      </c>
      <c r="AH85" s="155">
        <f t="shared" si="11"/>
        <v>159.21</v>
      </c>
      <c r="AI85" s="156"/>
    </row>
    <row r="86" spans="1:35" ht="15">
      <c r="A86" s="108">
        <v>2020</v>
      </c>
      <c r="B86" s="108">
        <v>167</v>
      </c>
      <c r="C86" s="109" t="s">
        <v>85</v>
      </c>
      <c r="D86" s="150" t="s">
        <v>404</v>
      </c>
      <c r="E86" s="109" t="s">
        <v>254</v>
      </c>
      <c r="F86" s="111" t="s">
        <v>383</v>
      </c>
      <c r="G86" s="112">
        <v>207.4</v>
      </c>
      <c r="H86" s="112">
        <v>37.4</v>
      </c>
      <c r="I86" s="143" t="s">
        <v>92</v>
      </c>
      <c r="J86" s="112">
        <f t="shared" si="8"/>
        <v>170</v>
      </c>
      <c r="K86" s="151" t="s">
        <v>384</v>
      </c>
      <c r="L86" s="108">
        <v>2020</v>
      </c>
      <c r="M86" s="108">
        <v>1384</v>
      </c>
      <c r="N86" s="109" t="s">
        <v>345</v>
      </c>
      <c r="O86" s="111" t="s">
        <v>82</v>
      </c>
      <c r="P86" s="109" t="s">
        <v>83</v>
      </c>
      <c r="Q86" s="109" t="s">
        <v>83</v>
      </c>
      <c r="R86" s="108">
        <v>1</v>
      </c>
      <c r="S86" s="111" t="s">
        <v>84</v>
      </c>
      <c r="T86" s="108">
        <v>1010203</v>
      </c>
      <c r="U86" s="108">
        <v>140</v>
      </c>
      <c r="V86" s="108">
        <v>1050</v>
      </c>
      <c r="W86" s="108">
        <v>99</v>
      </c>
      <c r="X86" s="113">
        <v>2020</v>
      </c>
      <c r="Y86" s="113">
        <v>36</v>
      </c>
      <c r="Z86" s="113">
        <v>0</v>
      </c>
      <c r="AA86" s="114" t="s">
        <v>85</v>
      </c>
      <c r="AB86" s="108">
        <v>276</v>
      </c>
      <c r="AC86" s="109" t="s">
        <v>86</v>
      </c>
      <c r="AD86" s="152" t="s">
        <v>385</v>
      </c>
      <c r="AE86" s="152" t="s">
        <v>86</v>
      </c>
      <c r="AF86" s="153">
        <f t="shared" si="9"/>
        <v>55</v>
      </c>
      <c r="AG86" s="154">
        <f t="shared" si="10"/>
        <v>170</v>
      </c>
      <c r="AH86" s="155">
        <f t="shared" si="11"/>
        <v>9350</v>
      </c>
      <c r="AI86" s="156"/>
    </row>
    <row r="87" spans="1:35" ht="15">
      <c r="A87" s="108">
        <v>2020</v>
      </c>
      <c r="B87" s="108">
        <v>168</v>
      </c>
      <c r="C87" s="109" t="s">
        <v>85</v>
      </c>
      <c r="D87" s="150" t="s">
        <v>405</v>
      </c>
      <c r="E87" s="109" t="s">
        <v>387</v>
      </c>
      <c r="F87" s="111" t="s">
        <v>383</v>
      </c>
      <c r="G87" s="112">
        <v>71.71</v>
      </c>
      <c r="H87" s="112">
        <v>12.54</v>
      </c>
      <c r="I87" s="143" t="s">
        <v>92</v>
      </c>
      <c r="J87" s="112">
        <f t="shared" si="8"/>
        <v>59.169999999999995</v>
      </c>
      <c r="K87" s="151" t="s">
        <v>80</v>
      </c>
      <c r="L87" s="108">
        <v>2020</v>
      </c>
      <c r="M87" s="108">
        <v>1410</v>
      </c>
      <c r="N87" s="109" t="s">
        <v>388</v>
      </c>
      <c r="O87" s="111" t="s">
        <v>82</v>
      </c>
      <c r="P87" s="109" t="s">
        <v>83</v>
      </c>
      <c r="Q87" s="109" t="s">
        <v>83</v>
      </c>
      <c r="R87" s="108">
        <v>1</v>
      </c>
      <c r="S87" s="111" t="s">
        <v>84</v>
      </c>
      <c r="T87" s="108">
        <v>1010203</v>
      </c>
      <c r="U87" s="108">
        <v>140</v>
      </c>
      <c r="V87" s="108">
        <v>1050</v>
      </c>
      <c r="W87" s="108">
        <v>1</v>
      </c>
      <c r="X87" s="113">
        <v>2020</v>
      </c>
      <c r="Y87" s="113">
        <v>37</v>
      </c>
      <c r="Z87" s="113">
        <v>0</v>
      </c>
      <c r="AA87" s="114" t="s">
        <v>85</v>
      </c>
      <c r="AB87" s="108">
        <v>274</v>
      </c>
      <c r="AC87" s="109" t="s">
        <v>86</v>
      </c>
      <c r="AD87" s="152" t="s">
        <v>354</v>
      </c>
      <c r="AE87" s="152" t="s">
        <v>86</v>
      </c>
      <c r="AF87" s="153">
        <f t="shared" si="9"/>
        <v>54</v>
      </c>
      <c r="AG87" s="154">
        <f t="shared" si="10"/>
        <v>59.169999999999995</v>
      </c>
      <c r="AH87" s="155">
        <f t="shared" si="11"/>
        <v>3195.18</v>
      </c>
      <c r="AI87" s="156"/>
    </row>
    <row r="88" spans="1:35" ht="15">
      <c r="A88" s="108">
        <v>2020</v>
      </c>
      <c r="B88" s="108">
        <v>169</v>
      </c>
      <c r="C88" s="109" t="s">
        <v>85</v>
      </c>
      <c r="D88" s="150" t="s">
        <v>406</v>
      </c>
      <c r="E88" s="109" t="s">
        <v>407</v>
      </c>
      <c r="F88" s="111" t="s">
        <v>390</v>
      </c>
      <c r="G88" s="112">
        <v>192.16</v>
      </c>
      <c r="H88" s="112">
        <v>34.07</v>
      </c>
      <c r="I88" s="143" t="s">
        <v>92</v>
      </c>
      <c r="J88" s="112">
        <f t="shared" si="8"/>
        <v>158.09</v>
      </c>
      <c r="K88" s="151" t="s">
        <v>384</v>
      </c>
      <c r="L88" s="108">
        <v>2020</v>
      </c>
      <c r="M88" s="108">
        <v>1915</v>
      </c>
      <c r="N88" s="109" t="s">
        <v>371</v>
      </c>
      <c r="O88" s="111" t="s">
        <v>82</v>
      </c>
      <c r="P88" s="109" t="s">
        <v>83</v>
      </c>
      <c r="Q88" s="109" t="s">
        <v>83</v>
      </c>
      <c r="R88" s="108">
        <v>1</v>
      </c>
      <c r="S88" s="111" t="s">
        <v>84</v>
      </c>
      <c r="T88" s="108">
        <v>1010203</v>
      </c>
      <c r="U88" s="108">
        <v>140</v>
      </c>
      <c r="V88" s="108">
        <v>1050</v>
      </c>
      <c r="W88" s="108">
        <v>99</v>
      </c>
      <c r="X88" s="113">
        <v>2020</v>
      </c>
      <c r="Y88" s="113">
        <v>36</v>
      </c>
      <c r="Z88" s="113">
        <v>0</v>
      </c>
      <c r="AA88" s="114" t="s">
        <v>85</v>
      </c>
      <c r="AB88" s="108">
        <v>276</v>
      </c>
      <c r="AC88" s="109" t="s">
        <v>86</v>
      </c>
      <c r="AD88" s="152" t="s">
        <v>115</v>
      </c>
      <c r="AE88" s="152" t="s">
        <v>86</v>
      </c>
      <c r="AF88" s="153">
        <f t="shared" si="9"/>
        <v>-5</v>
      </c>
      <c r="AG88" s="154">
        <f t="shared" si="10"/>
        <v>158.09</v>
      </c>
      <c r="AH88" s="155">
        <f t="shared" si="11"/>
        <v>-790.45</v>
      </c>
      <c r="AI88" s="156"/>
    </row>
    <row r="89" spans="1:35" ht="15">
      <c r="A89" s="108">
        <v>2020</v>
      </c>
      <c r="B89" s="108">
        <v>170</v>
      </c>
      <c r="C89" s="109" t="s">
        <v>85</v>
      </c>
      <c r="D89" s="150" t="s">
        <v>408</v>
      </c>
      <c r="E89" s="109" t="s">
        <v>407</v>
      </c>
      <c r="F89" s="111" t="s">
        <v>390</v>
      </c>
      <c r="G89" s="112">
        <v>222.8</v>
      </c>
      <c r="H89" s="112">
        <v>39.6</v>
      </c>
      <c r="I89" s="143" t="s">
        <v>92</v>
      </c>
      <c r="J89" s="112">
        <f t="shared" si="8"/>
        <v>183.20000000000002</v>
      </c>
      <c r="K89" s="151" t="s">
        <v>384</v>
      </c>
      <c r="L89" s="108">
        <v>2020</v>
      </c>
      <c r="M89" s="108">
        <v>1914</v>
      </c>
      <c r="N89" s="109" t="s">
        <v>371</v>
      </c>
      <c r="O89" s="111" t="s">
        <v>82</v>
      </c>
      <c r="P89" s="109" t="s">
        <v>83</v>
      </c>
      <c r="Q89" s="109" t="s">
        <v>83</v>
      </c>
      <c r="R89" s="108">
        <v>1</v>
      </c>
      <c r="S89" s="111" t="s">
        <v>84</v>
      </c>
      <c r="T89" s="108">
        <v>1010203</v>
      </c>
      <c r="U89" s="108">
        <v>140</v>
      </c>
      <c r="V89" s="108">
        <v>1050</v>
      </c>
      <c r="W89" s="108">
        <v>99</v>
      </c>
      <c r="X89" s="113">
        <v>2020</v>
      </c>
      <c r="Y89" s="113">
        <v>36</v>
      </c>
      <c r="Z89" s="113">
        <v>0</v>
      </c>
      <c r="AA89" s="114" t="s">
        <v>85</v>
      </c>
      <c r="AB89" s="108">
        <v>276</v>
      </c>
      <c r="AC89" s="109" t="s">
        <v>86</v>
      </c>
      <c r="AD89" s="152" t="s">
        <v>115</v>
      </c>
      <c r="AE89" s="152" t="s">
        <v>86</v>
      </c>
      <c r="AF89" s="153">
        <f t="shared" si="9"/>
        <v>-5</v>
      </c>
      <c r="AG89" s="154">
        <f t="shared" si="10"/>
        <v>183.20000000000002</v>
      </c>
      <c r="AH89" s="155">
        <f t="shared" si="11"/>
        <v>-916.0000000000001</v>
      </c>
      <c r="AI89" s="156"/>
    </row>
    <row r="90" spans="1:35" ht="15">
      <c r="A90" s="108">
        <v>2020</v>
      </c>
      <c r="B90" s="108">
        <v>171</v>
      </c>
      <c r="C90" s="109" t="s">
        <v>85</v>
      </c>
      <c r="D90" s="150" t="s">
        <v>409</v>
      </c>
      <c r="E90" s="109" t="s">
        <v>145</v>
      </c>
      <c r="F90" s="111" t="s">
        <v>390</v>
      </c>
      <c r="G90" s="112">
        <v>58.25</v>
      </c>
      <c r="H90" s="112">
        <v>10.38</v>
      </c>
      <c r="I90" s="143" t="s">
        <v>92</v>
      </c>
      <c r="J90" s="112">
        <f t="shared" si="8"/>
        <v>47.87</v>
      </c>
      <c r="K90" s="151" t="s">
        <v>80</v>
      </c>
      <c r="L90" s="108">
        <v>2020</v>
      </c>
      <c r="M90" s="108">
        <v>1940</v>
      </c>
      <c r="N90" s="109" t="s">
        <v>217</v>
      </c>
      <c r="O90" s="111" t="s">
        <v>82</v>
      </c>
      <c r="P90" s="109" t="s">
        <v>83</v>
      </c>
      <c r="Q90" s="109" t="s">
        <v>83</v>
      </c>
      <c r="R90" s="108">
        <v>1</v>
      </c>
      <c r="S90" s="111" t="s">
        <v>84</v>
      </c>
      <c r="T90" s="108">
        <v>1010203</v>
      </c>
      <c r="U90" s="108">
        <v>140</v>
      </c>
      <c r="V90" s="108">
        <v>1050</v>
      </c>
      <c r="W90" s="108">
        <v>1</v>
      </c>
      <c r="X90" s="113">
        <v>2020</v>
      </c>
      <c r="Y90" s="113">
        <v>37</v>
      </c>
      <c r="Z90" s="113">
        <v>0</v>
      </c>
      <c r="AA90" s="114" t="s">
        <v>85</v>
      </c>
      <c r="AB90" s="108">
        <v>274</v>
      </c>
      <c r="AC90" s="109" t="s">
        <v>86</v>
      </c>
      <c r="AD90" s="152" t="s">
        <v>289</v>
      </c>
      <c r="AE90" s="152" t="s">
        <v>86</v>
      </c>
      <c r="AF90" s="153">
        <f t="shared" si="9"/>
        <v>-7</v>
      </c>
      <c r="AG90" s="154">
        <f t="shared" si="10"/>
        <v>47.87</v>
      </c>
      <c r="AH90" s="155">
        <f t="shared" si="11"/>
        <v>-335.09</v>
      </c>
      <c r="AI90" s="156"/>
    </row>
    <row r="91" spans="1:35" ht="15">
      <c r="A91" s="108">
        <v>2020</v>
      </c>
      <c r="B91" s="108">
        <v>172</v>
      </c>
      <c r="C91" s="109" t="s">
        <v>85</v>
      </c>
      <c r="D91" s="150" t="s">
        <v>410</v>
      </c>
      <c r="E91" s="109" t="s">
        <v>339</v>
      </c>
      <c r="F91" s="111" t="s">
        <v>411</v>
      </c>
      <c r="G91" s="112">
        <v>666.06</v>
      </c>
      <c r="H91" s="112">
        <v>120.11</v>
      </c>
      <c r="I91" s="143" t="s">
        <v>92</v>
      </c>
      <c r="J91" s="112">
        <f t="shared" si="8"/>
        <v>545.9499999999999</v>
      </c>
      <c r="K91" s="151" t="s">
        <v>341</v>
      </c>
      <c r="L91" s="108">
        <v>2020</v>
      </c>
      <c r="M91" s="108">
        <v>1113</v>
      </c>
      <c r="N91" s="109" t="s">
        <v>342</v>
      </c>
      <c r="O91" s="111" t="s">
        <v>343</v>
      </c>
      <c r="P91" s="109" t="s">
        <v>344</v>
      </c>
      <c r="Q91" s="109" t="s">
        <v>344</v>
      </c>
      <c r="R91" s="108">
        <v>1</v>
      </c>
      <c r="S91" s="111" t="s">
        <v>84</v>
      </c>
      <c r="T91" s="108">
        <v>1080203</v>
      </c>
      <c r="U91" s="108">
        <v>2890</v>
      </c>
      <c r="V91" s="108">
        <v>1938</v>
      </c>
      <c r="W91" s="108">
        <v>99</v>
      </c>
      <c r="X91" s="113">
        <v>2020</v>
      </c>
      <c r="Y91" s="113">
        <v>25</v>
      </c>
      <c r="Z91" s="113">
        <v>0</v>
      </c>
      <c r="AA91" s="114" t="s">
        <v>85</v>
      </c>
      <c r="AB91" s="108">
        <v>271</v>
      </c>
      <c r="AC91" s="109" t="s">
        <v>86</v>
      </c>
      <c r="AD91" s="152" t="s">
        <v>345</v>
      </c>
      <c r="AE91" s="152" t="s">
        <v>86</v>
      </c>
      <c r="AF91" s="153">
        <f t="shared" si="9"/>
        <v>85</v>
      </c>
      <c r="AG91" s="154">
        <f t="shared" si="10"/>
        <v>545.9499999999999</v>
      </c>
      <c r="AH91" s="155">
        <f t="shared" si="11"/>
        <v>46405.74999999999</v>
      </c>
      <c r="AI91" s="156"/>
    </row>
    <row r="92" spans="1:35" ht="15">
      <c r="A92" s="108">
        <v>2020</v>
      </c>
      <c r="B92" s="108">
        <v>173</v>
      </c>
      <c r="C92" s="109" t="s">
        <v>85</v>
      </c>
      <c r="D92" s="150" t="s">
        <v>412</v>
      </c>
      <c r="E92" s="109" t="s">
        <v>101</v>
      </c>
      <c r="F92" s="111" t="s">
        <v>413</v>
      </c>
      <c r="G92" s="112">
        <v>14.1</v>
      </c>
      <c r="H92" s="112">
        <v>1.28</v>
      </c>
      <c r="I92" s="143" t="s">
        <v>92</v>
      </c>
      <c r="J92" s="112">
        <f t="shared" si="8"/>
        <v>12.82</v>
      </c>
      <c r="K92" s="151" t="s">
        <v>96</v>
      </c>
      <c r="L92" s="108">
        <v>2020</v>
      </c>
      <c r="M92" s="108">
        <v>1290</v>
      </c>
      <c r="N92" s="109" t="s">
        <v>393</v>
      </c>
      <c r="O92" s="111" t="s">
        <v>394</v>
      </c>
      <c r="P92" s="109" t="s">
        <v>395</v>
      </c>
      <c r="Q92" s="109" t="s">
        <v>395</v>
      </c>
      <c r="R92" s="108">
        <v>1</v>
      </c>
      <c r="S92" s="111" t="s">
        <v>84</v>
      </c>
      <c r="T92" s="108">
        <v>1010203</v>
      </c>
      <c r="U92" s="108">
        <v>140</v>
      </c>
      <c r="V92" s="108">
        <v>1050</v>
      </c>
      <c r="W92" s="108">
        <v>10</v>
      </c>
      <c r="X92" s="113">
        <v>2020</v>
      </c>
      <c r="Y92" s="113">
        <v>109</v>
      </c>
      <c r="Z92" s="113">
        <v>0</v>
      </c>
      <c r="AA92" s="114" t="s">
        <v>85</v>
      </c>
      <c r="AB92" s="108">
        <v>273</v>
      </c>
      <c r="AC92" s="109" t="s">
        <v>86</v>
      </c>
      <c r="AD92" s="152" t="s">
        <v>192</v>
      </c>
      <c r="AE92" s="152" t="s">
        <v>86</v>
      </c>
      <c r="AF92" s="153">
        <f t="shared" si="9"/>
        <v>63</v>
      </c>
      <c r="AG92" s="154">
        <f t="shared" si="10"/>
        <v>12.82</v>
      </c>
      <c r="AH92" s="155">
        <f t="shared" si="11"/>
        <v>807.66</v>
      </c>
      <c r="AI92" s="156"/>
    </row>
    <row r="93" spans="1:35" ht="15">
      <c r="A93" s="108">
        <v>2020</v>
      </c>
      <c r="B93" s="108">
        <v>174</v>
      </c>
      <c r="C93" s="109" t="s">
        <v>85</v>
      </c>
      <c r="D93" s="150" t="s">
        <v>414</v>
      </c>
      <c r="E93" s="109" t="s">
        <v>203</v>
      </c>
      <c r="F93" s="111" t="s">
        <v>415</v>
      </c>
      <c r="G93" s="112">
        <v>329.4</v>
      </c>
      <c r="H93" s="112">
        <v>59.4</v>
      </c>
      <c r="I93" s="143" t="s">
        <v>92</v>
      </c>
      <c r="J93" s="112">
        <f t="shared" si="8"/>
        <v>270</v>
      </c>
      <c r="K93" s="151" t="s">
        <v>416</v>
      </c>
      <c r="L93" s="108">
        <v>2020</v>
      </c>
      <c r="M93" s="108">
        <v>1197</v>
      </c>
      <c r="N93" s="109" t="s">
        <v>150</v>
      </c>
      <c r="O93" s="111" t="s">
        <v>417</v>
      </c>
      <c r="P93" s="109" t="s">
        <v>418</v>
      </c>
      <c r="Q93" s="109" t="s">
        <v>418</v>
      </c>
      <c r="R93" s="108">
        <v>1</v>
      </c>
      <c r="S93" s="111" t="s">
        <v>84</v>
      </c>
      <c r="T93" s="108">
        <v>1010202</v>
      </c>
      <c r="U93" s="108">
        <v>130</v>
      </c>
      <c r="V93" s="108">
        <v>1051</v>
      </c>
      <c r="W93" s="108">
        <v>99</v>
      </c>
      <c r="X93" s="113">
        <v>2020</v>
      </c>
      <c r="Y93" s="113">
        <v>44</v>
      </c>
      <c r="Z93" s="113">
        <v>0</v>
      </c>
      <c r="AA93" s="114" t="s">
        <v>307</v>
      </c>
      <c r="AB93" s="108">
        <v>291</v>
      </c>
      <c r="AC93" s="109" t="s">
        <v>307</v>
      </c>
      <c r="AD93" s="152" t="s">
        <v>320</v>
      </c>
      <c r="AE93" s="152" t="s">
        <v>115</v>
      </c>
      <c r="AF93" s="153">
        <f t="shared" si="9"/>
        <v>77</v>
      </c>
      <c r="AG93" s="154">
        <f t="shared" si="10"/>
        <v>270</v>
      </c>
      <c r="AH93" s="155">
        <f t="shared" si="11"/>
        <v>20790</v>
      </c>
      <c r="AI93" s="156"/>
    </row>
    <row r="94" spans="1:35" ht="15">
      <c r="A94" s="108">
        <v>2020</v>
      </c>
      <c r="B94" s="108">
        <v>175</v>
      </c>
      <c r="C94" s="109" t="s">
        <v>85</v>
      </c>
      <c r="D94" s="150" t="s">
        <v>419</v>
      </c>
      <c r="E94" s="109" t="s">
        <v>114</v>
      </c>
      <c r="F94" s="111" t="s">
        <v>420</v>
      </c>
      <c r="G94" s="112">
        <v>634.4</v>
      </c>
      <c r="H94" s="112">
        <v>114.4</v>
      </c>
      <c r="I94" s="143" t="s">
        <v>79</v>
      </c>
      <c r="J94" s="112">
        <f t="shared" si="8"/>
        <v>634.4</v>
      </c>
      <c r="K94" s="151" t="s">
        <v>421</v>
      </c>
      <c r="L94" s="108">
        <v>2020</v>
      </c>
      <c r="M94" s="108">
        <v>1565</v>
      </c>
      <c r="N94" s="109" t="s">
        <v>98</v>
      </c>
      <c r="O94" s="111" t="s">
        <v>422</v>
      </c>
      <c r="P94" s="109" t="s">
        <v>423</v>
      </c>
      <c r="Q94" s="109" t="s">
        <v>96</v>
      </c>
      <c r="R94" s="108">
        <v>1</v>
      </c>
      <c r="S94" s="111" t="s">
        <v>84</v>
      </c>
      <c r="T94" s="108">
        <v>1010203</v>
      </c>
      <c r="U94" s="108">
        <v>140</v>
      </c>
      <c r="V94" s="108">
        <v>1050</v>
      </c>
      <c r="W94" s="108">
        <v>9</v>
      </c>
      <c r="X94" s="113">
        <v>2020</v>
      </c>
      <c r="Y94" s="113">
        <v>110</v>
      </c>
      <c r="Z94" s="113">
        <v>0</v>
      </c>
      <c r="AA94" s="114" t="s">
        <v>85</v>
      </c>
      <c r="AB94" s="108">
        <v>303</v>
      </c>
      <c r="AC94" s="109" t="s">
        <v>274</v>
      </c>
      <c r="AD94" s="152" t="s">
        <v>195</v>
      </c>
      <c r="AE94" s="152" t="s">
        <v>275</v>
      </c>
      <c r="AF94" s="153">
        <f t="shared" si="9"/>
        <v>51</v>
      </c>
      <c r="AG94" s="154">
        <f t="shared" si="10"/>
        <v>634.4</v>
      </c>
      <c r="AH94" s="155">
        <f t="shared" si="11"/>
        <v>32354.399999999998</v>
      </c>
      <c r="AI94" s="156"/>
    </row>
    <row r="95" spans="1:35" ht="15">
      <c r="A95" s="108">
        <v>2020</v>
      </c>
      <c r="B95" s="108">
        <v>178</v>
      </c>
      <c r="C95" s="109" t="s">
        <v>85</v>
      </c>
      <c r="D95" s="150" t="s">
        <v>424</v>
      </c>
      <c r="E95" s="109" t="s">
        <v>88</v>
      </c>
      <c r="F95" s="111" t="s">
        <v>425</v>
      </c>
      <c r="G95" s="112">
        <v>4.49</v>
      </c>
      <c r="H95" s="112">
        <v>0</v>
      </c>
      <c r="I95" s="143" t="s">
        <v>79</v>
      </c>
      <c r="J95" s="112">
        <f t="shared" si="8"/>
        <v>4.49</v>
      </c>
      <c r="K95" s="151" t="s">
        <v>426</v>
      </c>
      <c r="L95" s="108">
        <v>2020</v>
      </c>
      <c r="M95" s="108">
        <v>1617</v>
      </c>
      <c r="N95" s="109" t="s">
        <v>142</v>
      </c>
      <c r="O95" s="111" t="s">
        <v>427</v>
      </c>
      <c r="P95" s="109" t="s">
        <v>428</v>
      </c>
      <c r="Q95" s="109" t="s">
        <v>429</v>
      </c>
      <c r="R95" s="108">
        <v>1</v>
      </c>
      <c r="S95" s="111" t="s">
        <v>84</v>
      </c>
      <c r="T95" s="108">
        <v>1010203</v>
      </c>
      <c r="U95" s="108">
        <v>140</v>
      </c>
      <c r="V95" s="108">
        <v>1050</v>
      </c>
      <c r="W95" s="108">
        <v>5</v>
      </c>
      <c r="X95" s="113">
        <v>2020</v>
      </c>
      <c r="Y95" s="113">
        <v>39</v>
      </c>
      <c r="Z95" s="113">
        <v>0</v>
      </c>
      <c r="AA95" s="114" t="s">
        <v>86</v>
      </c>
      <c r="AB95" s="108">
        <v>286</v>
      </c>
      <c r="AC95" s="109" t="s">
        <v>86</v>
      </c>
      <c r="AD95" s="152" t="s">
        <v>407</v>
      </c>
      <c r="AE95" s="152" t="s">
        <v>86</v>
      </c>
      <c r="AF95" s="153">
        <f t="shared" si="9"/>
        <v>29</v>
      </c>
      <c r="AG95" s="154">
        <f t="shared" si="10"/>
        <v>4.49</v>
      </c>
      <c r="AH95" s="155">
        <f t="shared" si="11"/>
        <v>130.21</v>
      </c>
      <c r="AI95" s="156"/>
    </row>
    <row r="96" spans="1:35" ht="15">
      <c r="A96" s="108">
        <v>2020</v>
      </c>
      <c r="B96" s="108">
        <v>179</v>
      </c>
      <c r="C96" s="109" t="s">
        <v>85</v>
      </c>
      <c r="D96" s="150" t="s">
        <v>430</v>
      </c>
      <c r="E96" s="109" t="s">
        <v>108</v>
      </c>
      <c r="F96" s="111" t="s">
        <v>431</v>
      </c>
      <c r="G96" s="112">
        <v>619.19</v>
      </c>
      <c r="H96" s="112">
        <v>0</v>
      </c>
      <c r="I96" s="143" t="s">
        <v>79</v>
      </c>
      <c r="J96" s="112">
        <f t="shared" si="8"/>
        <v>619.19</v>
      </c>
      <c r="K96" s="151" t="s">
        <v>426</v>
      </c>
      <c r="L96" s="108">
        <v>2020</v>
      </c>
      <c r="M96" s="108">
        <v>1805</v>
      </c>
      <c r="N96" s="109" t="s">
        <v>432</v>
      </c>
      <c r="O96" s="111" t="s">
        <v>427</v>
      </c>
      <c r="P96" s="109" t="s">
        <v>428</v>
      </c>
      <c r="Q96" s="109" t="s">
        <v>429</v>
      </c>
      <c r="R96" s="108">
        <v>1</v>
      </c>
      <c r="S96" s="111" t="s">
        <v>84</v>
      </c>
      <c r="T96" s="108">
        <v>1010203</v>
      </c>
      <c r="U96" s="108">
        <v>140</v>
      </c>
      <c r="V96" s="108">
        <v>1050</v>
      </c>
      <c r="W96" s="108">
        <v>5</v>
      </c>
      <c r="X96" s="113">
        <v>2020</v>
      </c>
      <c r="Y96" s="113">
        <v>39</v>
      </c>
      <c r="Z96" s="113">
        <v>0</v>
      </c>
      <c r="AA96" s="114" t="s">
        <v>86</v>
      </c>
      <c r="AB96" s="108">
        <v>286</v>
      </c>
      <c r="AC96" s="109" t="s">
        <v>86</v>
      </c>
      <c r="AD96" s="152" t="s">
        <v>433</v>
      </c>
      <c r="AE96" s="152" t="s">
        <v>86</v>
      </c>
      <c r="AF96" s="153">
        <f t="shared" si="9"/>
        <v>8</v>
      </c>
      <c r="AG96" s="154">
        <f t="shared" si="10"/>
        <v>619.19</v>
      </c>
      <c r="AH96" s="155">
        <f t="shared" si="11"/>
        <v>4953.52</v>
      </c>
      <c r="AI96" s="156"/>
    </row>
    <row r="97" spans="1:35" ht="15">
      <c r="A97" s="108">
        <v>2020</v>
      </c>
      <c r="B97" s="108">
        <v>180</v>
      </c>
      <c r="C97" s="109" t="s">
        <v>86</v>
      </c>
      <c r="D97" s="150" t="s">
        <v>434</v>
      </c>
      <c r="E97" s="109" t="s">
        <v>247</v>
      </c>
      <c r="F97" s="111" t="s">
        <v>435</v>
      </c>
      <c r="G97" s="112">
        <v>732</v>
      </c>
      <c r="H97" s="112">
        <v>132</v>
      </c>
      <c r="I97" s="143" t="s">
        <v>92</v>
      </c>
      <c r="J97" s="112">
        <f t="shared" si="8"/>
        <v>600</v>
      </c>
      <c r="K97" s="151" t="s">
        <v>436</v>
      </c>
      <c r="L97" s="108">
        <v>2020</v>
      </c>
      <c r="M97" s="108">
        <v>1169</v>
      </c>
      <c r="N97" s="109" t="s">
        <v>247</v>
      </c>
      <c r="O97" s="111" t="s">
        <v>437</v>
      </c>
      <c r="P97" s="109" t="s">
        <v>438</v>
      </c>
      <c r="Q97" s="109" t="s">
        <v>96</v>
      </c>
      <c r="R97" s="108">
        <v>1</v>
      </c>
      <c r="S97" s="111" t="s">
        <v>84</v>
      </c>
      <c r="T97" s="108">
        <v>1010203</v>
      </c>
      <c r="U97" s="108">
        <v>140</v>
      </c>
      <c r="V97" s="108">
        <v>1050</v>
      </c>
      <c r="W97" s="108">
        <v>9</v>
      </c>
      <c r="X97" s="113">
        <v>2020</v>
      </c>
      <c r="Y97" s="113">
        <v>118</v>
      </c>
      <c r="Z97" s="113">
        <v>0</v>
      </c>
      <c r="AA97" s="114" t="s">
        <v>307</v>
      </c>
      <c r="AB97" s="108">
        <v>294</v>
      </c>
      <c r="AC97" s="109" t="s">
        <v>307</v>
      </c>
      <c r="AD97" s="152" t="s">
        <v>170</v>
      </c>
      <c r="AE97" s="152" t="s">
        <v>115</v>
      </c>
      <c r="AF97" s="153">
        <f t="shared" si="9"/>
        <v>82</v>
      </c>
      <c r="AG97" s="154">
        <f t="shared" si="10"/>
        <v>600</v>
      </c>
      <c r="AH97" s="155">
        <f t="shared" si="11"/>
        <v>49200</v>
      </c>
      <c r="AI97" s="156"/>
    </row>
    <row r="98" spans="1:35" ht="15">
      <c r="A98" s="108">
        <v>2020</v>
      </c>
      <c r="B98" s="108">
        <v>181</v>
      </c>
      <c r="C98" s="109" t="s">
        <v>86</v>
      </c>
      <c r="D98" s="150" t="s">
        <v>439</v>
      </c>
      <c r="E98" s="109" t="s">
        <v>167</v>
      </c>
      <c r="F98" s="111" t="s">
        <v>440</v>
      </c>
      <c r="G98" s="112">
        <v>268.4</v>
      </c>
      <c r="H98" s="112">
        <v>48.4</v>
      </c>
      <c r="I98" s="143" t="s">
        <v>92</v>
      </c>
      <c r="J98" s="112">
        <f t="shared" si="8"/>
        <v>219.99999999999997</v>
      </c>
      <c r="K98" s="151" t="s">
        <v>441</v>
      </c>
      <c r="L98" s="108">
        <v>2020</v>
      </c>
      <c r="M98" s="108">
        <v>2009</v>
      </c>
      <c r="N98" s="109" t="s">
        <v>335</v>
      </c>
      <c r="O98" s="111" t="s">
        <v>442</v>
      </c>
      <c r="P98" s="109" t="s">
        <v>443</v>
      </c>
      <c r="Q98" s="109" t="s">
        <v>443</v>
      </c>
      <c r="R98" s="108">
        <v>2</v>
      </c>
      <c r="S98" s="111" t="s">
        <v>106</v>
      </c>
      <c r="T98" s="108">
        <v>1010503</v>
      </c>
      <c r="U98" s="108">
        <v>470</v>
      </c>
      <c r="V98" s="108">
        <v>1156</v>
      </c>
      <c r="W98" s="108">
        <v>99</v>
      </c>
      <c r="X98" s="113">
        <v>2020</v>
      </c>
      <c r="Y98" s="113">
        <v>102</v>
      </c>
      <c r="Z98" s="113">
        <v>0</v>
      </c>
      <c r="AA98" s="114" t="s">
        <v>307</v>
      </c>
      <c r="AB98" s="108">
        <v>290</v>
      </c>
      <c r="AC98" s="109" t="s">
        <v>307</v>
      </c>
      <c r="AD98" s="152" t="s">
        <v>336</v>
      </c>
      <c r="AE98" s="152" t="s">
        <v>115</v>
      </c>
      <c r="AF98" s="153">
        <f t="shared" si="9"/>
        <v>-14</v>
      </c>
      <c r="AG98" s="154">
        <f t="shared" si="10"/>
        <v>219.99999999999997</v>
      </c>
      <c r="AH98" s="155">
        <f t="shared" si="11"/>
        <v>-3079.9999999999995</v>
      </c>
      <c r="AI98" s="156"/>
    </row>
    <row r="99" spans="1:35" ht="15">
      <c r="A99" s="108">
        <v>2020</v>
      </c>
      <c r="B99" s="108">
        <v>182</v>
      </c>
      <c r="C99" s="109" t="s">
        <v>86</v>
      </c>
      <c r="D99" s="150" t="s">
        <v>444</v>
      </c>
      <c r="E99" s="109" t="s">
        <v>167</v>
      </c>
      <c r="F99" s="111" t="s">
        <v>445</v>
      </c>
      <c r="G99" s="112">
        <v>185.05</v>
      </c>
      <c r="H99" s="112">
        <v>33.37</v>
      </c>
      <c r="I99" s="143" t="s">
        <v>92</v>
      </c>
      <c r="J99" s="112">
        <f t="shared" si="8"/>
        <v>151.68</v>
      </c>
      <c r="K99" s="151" t="s">
        <v>149</v>
      </c>
      <c r="L99" s="108">
        <v>2020</v>
      </c>
      <c r="M99" s="108">
        <v>2031</v>
      </c>
      <c r="N99" s="109" t="s">
        <v>433</v>
      </c>
      <c r="O99" s="111" t="s">
        <v>151</v>
      </c>
      <c r="P99" s="109" t="s">
        <v>152</v>
      </c>
      <c r="Q99" s="109" t="s">
        <v>96</v>
      </c>
      <c r="R99" s="108">
        <v>1</v>
      </c>
      <c r="S99" s="111" t="s">
        <v>84</v>
      </c>
      <c r="T99" s="108">
        <v>1080102</v>
      </c>
      <c r="U99" s="108">
        <v>2770</v>
      </c>
      <c r="V99" s="108">
        <v>1937</v>
      </c>
      <c r="W99" s="108">
        <v>99</v>
      </c>
      <c r="X99" s="113">
        <v>2020</v>
      </c>
      <c r="Y99" s="113">
        <v>34</v>
      </c>
      <c r="Z99" s="113">
        <v>0</v>
      </c>
      <c r="AA99" s="114" t="s">
        <v>307</v>
      </c>
      <c r="AB99" s="108">
        <v>293</v>
      </c>
      <c r="AC99" s="109" t="s">
        <v>307</v>
      </c>
      <c r="AD99" s="152" t="s">
        <v>446</v>
      </c>
      <c r="AE99" s="152" t="s">
        <v>115</v>
      </c>
      <c r="AF99" s="153">
        <f t="shared" si="9"/>
        <v>-17</v>
      </c>
      <c r="AG99" s="154">
        <f t="shared" si="10"/>
        <v>151.68</v>
      </c>
      <c r="AH99" s="155">
        <f t="shared" si="11"/>
        <v>-2578.56</v>
      </c>
      <c r="AI99" s="156"/>
    </row>
    <row r="100" spans="1:35" ht="15">
      <c r="A100" s="108">
        <v>2020</v>
      </c>
      <c r="B100" s="108">
        <v>183</v>
      </c>
      <c r="C100" s="109" t="s">
        <v>307</v>
      </c>
      <c r="D100" s="150" t="s">
        <v>447</v>
      </c>
      <c r="E100" s="109" t="s">
        <v>85</v>
      </c>
      <c r="F100" s="111" t="s">
        <v>448</v>
      </c>
      <c r="G100" s="112">
        <v>280.6</v>
      </c>
      <c r="H100" s="112">
        <v>50.6</v>
      </c>
      <c r="I100" s="143" t="s">
        <v>92</v>
      </c>
      <c r="J100" s="112">
        <f t="shared" si="8"/>
        <v>230.00000000000003</v>
      </c>
      <c r="K100" s="151" t="s">
        <v>449</v>
      </c>
      <c r="L100" s="108">
        <v>2020</v>
      </c>
      <c r="M100" s="108">
        <v>2089</v>
      </c>
      <c r="N100" s="109" t="s">
        <v>215</v>
      </c>
      <c r="O100" s="111" t="s">
        <v>450</v>
      </c>
      <c r="P100" s="109" t="s">
        <v>451</v>
      </c>
      <c r="Q100" s="109" t="s">
        <v>452</v>
      </c>
      <c r="R100" s="108">
        <v>2</v>
      </c>
      <c r="S100" s="111" t="s">
        <v>106</v>
      </c>
      <c r="T100" s="108">
        <v>1010503</v>
      </c>
      <c r="U100" s="108">
        <v>470</v>
      </c>
      <c r="V100" s="108">
        <v>1156</v>
      </c>
      <c r="W100" s="108">
        <v>99</v>
      </c>
      <c r="X100" s="113">
        <v>2019</v>
      </c>
      <c r="Y100" s="113">
        <v>35</v>
      </c>
      <c r="Z100" s="113">
        <v>0</v>
      </c>
      <c r="AA100" s="114" t="s">
        <v>115</v>
      </c>
      <c r="AB100" s="108">
        <v>327</v>
      </c>
      <c r="AC100" s="109" t="s">
        <v>287</v>
      </c>
      <c r="AD100" s="152" t="s">
        <v>453</v>
      </c>
      <c r="AE100" s="152" t="s">
        <v>289</v>
      </c>
      <c r="AF100" s="153">
        <f t="shared" si="9"/>
        <v>-20</v>
      </c>
      <c r="AG100" s="154">
        <f t="shared" si="10"/>
        <v>230.00000000000003</v>
      </c>
      <c r="AH100" s="155">
        <f t="shared" si="11"/>
        <v>-4600.000000000001</v>
      </c>
      <c r="AI100" s="156"/>
    </row>
    <row r="101" spans="1:35" ht="15">
      <c r="A101" s="108">
        <v>2020</v>
      </c>
      <c r="B101" s="108">
        <v>184</v>
      </c>
      <c r="C101" s="109" t="s">
        <v>180</v>
      </c>
      <c r="D101" s="150" t="s">
        <v>454</v>
      </c>
      <c r="E101" s="109" t="s">
        <v>345</v>
      </c>
      <c r="F101" s="111" t="s">
        <v>455</v>
      </c>
      <c r="G101" s="112">
        <v>37515.24</v>
      </c>
      <c r="H101" s="112">
        <v>3410.48</v>
      </c>
      <c r="I101" s="143" t="s">
        <v>92</v>
      </c>
      <c r="J101" s="112">
        <f t="shared" si="8"/>
        <v>34104.759999999995</v>
      </c>
      <c r="K101" s="151" t="s">
        <v>310</v>
      </c>
      <c r="L101" s="108">
        <v>2020</v>
      </c>
      <c r="M101" s="108">
        <v>1409</v>
      </c>
      <c r="N101" s="109" t="s">
        <v>388</v>
      </c>
      <c r="O101" s="111" t="s">
        <v>456</v>
      </c>
      <c r="P101" s="109" t="s">
        <v>457</v>
      </c>
      <c r="Q101" s="109" t="s">
        <v>457</v>
      </c>
      <c r="R101" s="108">
        <v>2</v>
      </c>
      <c r="S101" s="111" t="s">
        <v>106</v>
      </c>
      <c r="T101" s="108">
        <v>1080203</v>
      </c>
      <c r="U101" s="108">
        <v>2890</v>
      </c>
      <c r="V101" s="108">
        <v>1938</v>
      </c>
      <c r="W101" s="108">
        <v>99</v>
      </c>
      <c r="X101" s="113">
        <v>2020</v>
      </c>
      <c r="Y101" s="113">
        <v>26</v>
      </c>
      <c r="Z101" s="113">
        <v>0</v>
      </c>
      <c r="AA101" s="114" t="s">
        <v>96</v>
      </c>
      <c r="AB101" s="108">
        <v>0</v>
      </c>
      <c r="AC101" s="109" t="s">
        <v>180</v>
      </c>
      <c r="AD101" s="152" t="s">
        <v>354</v>
      </c>
      <c r="AE101" s="152" t="s">
        <v>180</v>
      </c>
      <c r="AF101" s="153">
        <f t="shared" si="9"/>
        <v>57</v>
      </c>
      <c r="AG101" s="154">
        <f t="shared" si="10"/>
        <v>34104.759999999995</v>
      </c>
      <c r="AH101" s="155">
        <f t="shared" si="11"/>
        <v>1943971.3199999996</v>
      </c>
      <c r="AI101" s="156"/>
    </row>
    <row r="102" spans="1:35" ht="15">
      <c r="A102" s="108">
        <v>2020</v>
      </c>
      <c r="B102" s="108">
        <v>185</v>
      </c>
      <c r="C102" s="109" t="s">
        <v>180</v>
      </c>
      <c r="D102" s="150" t="s">
        <v>458</v>
      </c>
      <c r="E102" s="109" t="s">
        <v>304</v>
      </c>
      <c r="F102" s="111" t="s">
        <v>455</v>
      </c>
      <c r="G102" s="112">
        <v>-37515.24</v>
      </c>
      <c r="H102" s="112">
        <v>-3410.48</v>
      </c>
      <c r="I102" s="143" t="s">
        <v>92</v>
      </c>
      <c r="J102" s="112">
        <f t="shared" si="8"/>
        <v>-34104.759999999995</v>
      </c>
      <c r="K102" s="151" t="s">
        <v>310</v>
      </c>
      <c r="L102" s="108">
        <v>2020</v>
      </c>
      <c r="M102" s="108">
        <v>1774</v>
      </c>
      <c r="N102" s="109" t="s">
        <v>99</v>
      </c>
      <c r="O102" s="111" t="s">
        <v>456</v>
      </c>
      <c r="P102" s="109" t="s">
        <v>457</v>
      </c>
      <c r="Q102" s="109" t="s">
        <v>457</v>
      </c>
      <c r="R102" s="108">
        <v>2</v>
      </c>
      <c r="S102" s="111" t="s">
        <v>106</v>
      </c>
      <c r="T102" s="108">
        <v>1080203</v>
      </c>
      <c r="U102" s="108">
        <v>2890</v>
      </c>
      <c r="V102" s="108">
        <v>1938</v>
      </c>
      <c r="W102" s="108">
        <v>99</v>
      </c>
      <c r="X102" s="113">
        <v>2020</v>
      </c>
      <c r="Y102" s="113">
        <v>26</v>
      </c>
      <c r="Z102" s="113">
        <v>0</v>
      </c>
      <c r="AA102" s="114" t="s">
        <v>96</v>
      </c>
      <c r="AB102" s="108">
        <v>0</v>
      </c>
      <c r="AC102" s="109" t="s">
        <v>180</v>
      </c>
      <c r="AD102" s="152" t="s">
        <v>333</v>
      </c>
      <c r="AE102" s="152" t="s">
        <v>180</v>
      </c>
      <c r="AF102" s="153">
        <f t="shared" si="9"/>
        <v>15</v>
      </c>
      <c r="AG102" s="154">
        <f t="shared" si="10"/>
        <v>-34104.759999999995</v>
      </c>
      <c r="AH102" s="155">
        <f t="shared" si="11"/>
        <v>-511571.3999999999</v>
      </c>
      <c r="AI102" s="156"/>
    </row>
    <row r="103" spans="1:35" ht="15">
      <c r="A103" s="108"/>
      <c r="B103" s="108"/>
      <c r="C103" s="109"/>
      <c r="D103" s="150"/>
      <c r="E103" s="109"/>
      <c r="F103" s="111"/>
      <c r="G103" s="112"/>
      <c r="H103" s="112"/>
      <c r="I103" s="143"/>
      <c r="J103" s="112"/>
      <c r="K103" s="151"/>
      <c r="L103" s="108"/>
      <c r="M103" s="108"/>
      <c r="N103" s="109"/>
      <c r="O103" s="111"/>
      <c r="P103" s="109"/>
      <c r="Q103" s="109"/>
      <c r="R103" s="108"/>
      <c r="S103" s="111"/>
      <c r="T103" s="108"/>
      <c r="U103" s="108"/>
      <c r="V103" s="108"/>
      <c r="W103" s="108"/>
      <c r="X103" s="113"/>
      <c r="Y103" s="113"/>
      <c r="Z103" s="113"/>
      <c r="AA103" s="114"/>
      <c r="AB103" s="108"/>
      <c r="AC103" s="109"/>
      <c r="AD103" s="157"/>
      <c r="AE103" s="157"/>
      <c r="AF103" s="158"/>
      <c r="AG103" s="159"/>
      <c r="AH103" s="159"/>
      <c r="AI103" s="160"/>
    </row>
    <row r="104" spans="1:35" ht="15">
      <c r="A104" s="108"/>
      <c r="B104" s="108"/>
      <c r="C104" s="109"/>
      <c r="D104" s="150"/>
      <c r="E104" s="109"/>
      <c r="F104" s="111"/>
      <c r="G104" s="112"/>
      <c r="H104" s="112"/>
      <c r="I104" s="143"/>
      <c r="J104" s="112"/>
      <c r="K104" s="151"/>
      <c r="L104" s="108"/>
      <c r="M104" s="108"/>
      <c r="N104" s="109"/>
      <c r="O104" s="111"/>
      <c r="P104" s="109"/>
      <c r="Q104" s="109"/>
      <c r="R104" s="108"/>
      <c r="S104" s="111"/>
      <c r="T104" s="108"/>
      <c r="U104" s="108"/>
      <c r="V104" s="108"/>
      <c r="W104" s="108"/>
      <c r="X104" s="113"/>
      <c r="Y104" s="113"/>
      <c r="Z104" s="113"/>
      <c r="AA104" s="114"/>
      <c r="AB104" s="108"/>
      <c r="AC104" s="109"/>
      <c r="AD104" s="157"/>
      <c r="AE104" s="157"/>
      <c r="AF104" s="161" t="s">
        <v>459</v>
      </c>
      <c r="AG104" s="162">
        <f>SUM(AG8:AG102)</f>
        <v>112653.59999999999</v>
      </c>
      <c r="AH104" s="162">
        <f>SUM(AH8:AH102)</f>
        <v>5590605.42</v>
      </c>
      <c r="AI104" s="160"/>
    </row>
    <row r="105" spans="1:35" ht="15">
      <c r="A105" s="108"/>
      <c r="B105" s="108"/>
      <c r="C105" s="109"/>
      <c r="D105" s="150"/>
      <c r="E105" s="109"/>
      <c r="F105" s="111"/>
      <c r="G105" s="112"/>
      <c r="H105" s="112"/>
      <c r="I105" s="143"/>
      <c r="J105" s="112"/>
      <c r="K105" s="151"/>
      <c r="L105" s="108"/>
      <c r="M105" s="108"/>
      <c r="N105" s="109"/>
      <c r="O105" s="111"/>
      <c r="P105" s="109"/>
      <c r="Q105" s="109"/>
      <c r="R105" s="108"/>
      <c r="S105" s="111"/>
      <c r="T105" s="108"/>
      <c r="U105" s="108"/>
      <c r="V105" s="108"/>
      <c r="W105" s="108"/>
      <c r="X105" s="113"/>
      <c r="Y105" s="113"/>
      <c r="Z105" s="113"/>
      <c r="AA105" s="114"/>
      <c r="AB105" s="108"/>
      <c r="AC105" s="109"/>
      <c r="AD105" s="157"/>
      <c r="AE105" s="157"/>
      <c r="AF105" s="161" t="s">
        <v>460</v>
      </c>
      <c r="AG105" s="162"/>
      <c r="AH105" s="162">
        <f>IF(AG104&lt;&gt;0,AH104/AG104,0)</f>
        <v>49.62651366667377</v>
      </c>
      <c r="AI105" s="160"/>
    </row>
    <row r="106" spans="3:34" ht="15">
      <c r="C106" s="107"/>
      <c r="D106" s="107"/>
      <c r="E106" s="107"/>
      <c r="F106" s="107"/>
      <c r="G106" s="107"/>
      <c r="H106" s="107"/>
      <c r="I106" s="107"/>
      <c r="J106" s="107"/>
      <c r="N106" s="107"/>
      <c r="O106" s="107"/>
      <c r="P106" s="107"/>
      <c r="Q106" s="107"/>
      <c r="S106" s="107"/>
      <c r="AC106" s="107"/>
      <c r="AD106" s="107"/>
      <c r="AE106" s="107"/>
      <c r="AG106" s="118"/>
      <c r="AH106" s="118"/>
    </row>
    <row r="107" spans="3:34" ht="15">
      <c r="C107" s="107"/>
      <c r="D107" s="107"/>
      <c r="E107" s="107"/>
      <c r="F107" s="107"/>
      <c r="G107" s="107"/>
      <c r="H107" s="107"/>
      <c r="I107" s="107"/>
      <c r="J107" s="107"/>
      <c r="N107" s="107"/>
      <c r="O107" s="107"/>
      <c r="P107" s="107"/>
      <c r="Q107" s="107"/>
      <c r="S107" s="107"/>
      <c r="AC107" s="107"/>
      <c r="AD107" s="107"/>
      <c r="AE107" s="107"/>
      <c r="AF107" s="107"/>
      <c r="AG107" s="107"/>
      <c r="AH107" s="118"/>
    </row>
    <row r="108" spans="3:34" ht="15">
      <c r="C108" s="107"/>
      <c r="D108" s="107"/>
      <c r="E108" s="107"/>
      <c r="F108" s="107"/>
      <c r="G108" s="107"/>
      <c r="H108" s="107"/>
      <c r="I108" s="107"/>
      <c r="J108" s="107"/>
      <c r="N108" s="107"/>
      <c r="O108" s="107"/>
      <c r="P108" s="107"/>
      <c r="Q108" s="107"/>
      <c r="S108" s="107"/>
      <c r="AC108" s="107"/>
      <c r="AD108" s="107"/>
      <c r="AE108" s="107"/>
      <c r="AF108" s="107"/>
      <c r="AG108" s="107"/>
      <c r="AH108" s="118"/>
    </row>
    <row r="109" spans="3:34" ht="15">
      <c r="C109" s="107"/>
      <c r="D109" s="107"/>
      <c r="E109" s="107"/>
      <c r="F109" s="107"/>
      <c r="G109" s="107"/>
      <c r="H109" s="107"/>
      <c r="I109" s="107"/>
      <c r="J109" s="107"/>
      <c r="N109" s="107"/>
      <c r="O109" s="107"/>
      <c r="P109" s="107"/>
      <c r="Q109" s="107"/>
      <c r="S109" s="107"/>
      <c r="AC109" s="107"/>
      <c r="AD109" s="107"/>
      <c r="AE109" s="107"/>
      <c r="AF109" s="107"/>
      <c r="AG109" s="107"/>
      <c r="AH109" s="118"/>
    </row>
    <row r="110" spans="3:34" ht="15">
      <c r="C110" s="107"/>
      <c r="D110" s="107"/>
      <c r="E110" s="107"/>
      <c r="F110" s="107"/>
      <c r="G110" s="107"/>
      <c r="H110" s="107"/>
      <c r="I110" s="107"/>
      <c r="J110" s="107"/>
      <c r="N110" s="107"/>
      <c r="O110" s="107"/>
      <c r="P110" s="107"/>
      <c r="Q110" s="107"/>
      <c r="S110" s="107"/>
      <c r="AC110" s="107"/>
      <c r="AD110" s="107"/>
      <c r="AE110" s="107"/>
      <c r="AF110" s="107"/>
      <c r="AG110" s="107"/>
      <c r="AH110" s="118"/>
    </row>
    <row r="111" spans="3:34" ht="15">
      <c r="C111" s="107"/>
      <c r="D111" s="107"/>
      <c r="E111" s="107"/>
      <c r="F111" s="107"/>
      <c r="G111" s="107"/>
      <c r="H111" s="107"/>
      <c r="I111" s="107"/>
      <c r="J111" s="107"/>
      <c r="N111" s="107"/>
      <c r="O111" s="107"/>
      <c r="P111" s="107"/>
      <c r="Q111" s="107"/>
      <c r="S111" s="107"/>
      <c r="AC111" s="107"/>
      <c r="AD111" s="107"/>
      <c r="AE111" s="107"/>
      <c r="AF111" s="107"/>
      <c r="AG111" s="107"/>
      <c r="AH111" s="118"/>
    </row>
    <row r="112" spans="3:34" ht="15">
      <c r="C112" s="107"/>
      <c r="D112" s="107"/>
      <c r="E112" s="107"/>
      <c r="F112" s="107"/>
      <c r="G112" s="107"/>
      <c r="H112" s="107"/>
      <c r="I112" s="107"/>
      <c r="J112" s="107"/>
      <c r="N112" s="107"/>
      <c r="O112" s="107"/>
      <c r="P112" s="107"/>
      <c r="Q112" s="107"/>
      <c r="S112" s="107"/>
      <c r="AC112" s="107"/>
      <c r="AD112" s="107"/>
      <c r="AE112" s="107"/>
      <c r="AF112" s="107"/>
      <c r="AG112" s="107"/>
      <c r="AH112" s="118"/>
    </row>
  </sheetData>
  <sheetProtection/>
  <mergeCells count="12">
    <mergeCell ref="O5:Q5"/>
    <mergeCell ref="R5:S5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461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207</v>
      </c>
      <c r="B8" s="75" t="s">
        <v>88</v>
      </c>
      <c r="C8" s="76" t="s">
        <v>462</v>
      </c>
      <c r="D8" s="77" t="s">
        <v>463</v>
      </c>
      <c r="E8" s="78"/>
      <c r="F8" s="77"/>
      <c r="G8" s="164" t="s">
        <v>96</v>
      </c>
      <c r="H8" s="75"/>
      <c r="I8" s="77"/>
      <c r="J8" s="79">
        <v>1425</v>
      </c>
      <c r="K8" s="165"/>
      <c r="L8" s="166" t="s">
        <v>88</v>
      </c>
      <c r="M8" s="167">
        <f aca="true" t="shared" si="0" ref="M8:M26">IF(K8&lt;&gt;"",L8-K8,0)</f>
        <v>0</v>
      </c>
      <c r="N8" s="168">
        <v>1425</v>
      </c>
      <c r="O8" s="169">
        <f aca="true" t="shared" si="1" ref="O8:O26">IF(K8&lt;&gt;"",N8*M8,0)</f>
        <v>0</v>
      </c>
      <c r="P8">
        <f aca="true" t="shared" si="2" ref="P8:P26">IF(K8&lt;&gt;"",N8,0)</f>
        <v>0</v>
      </c>
    </row>
    <row r="9" spans="1:16" ht="12.75">
      <c r="A9" s="163">
        <v>209</v>
      </c>
      <c r="B9" s="75" t="s">
        <v>88</v>
      </c>
      <c r="C9" s="76" t="s">
        <v>464</v>
      </c>
      <c r="D9" s="77" t="s">
        <v>465</v>
      </c>
      <c r="E9" s="78"/>
      <c r="F9" s="77"/>
      <c r="G9" s="164" t="s">
        <v>96</v>
      </c>
      <c r="H9" s="75"/>
      <c r="I9" s="77"/>
      <c r="J9" s="79">
        <v>900</v>
      </c>
      <c r="K9" s="165"/>
      <c r="L9" s="166" t="s">
        <v>88</v>
      </c>
      <c r="M9" s="167">
        <f t="shared" si="0"/>
        <v>0</v>
      </c>
      <c r="N9" s="168">
        <v>900</v>
      </c>
      <c r="O9" s="169">
        <f t="shared" si="1"/>
        <v>0</v>
      </c>
      <c r="P9">
        <f t="shared" si="2"/>
        <v>0</v>
      </c>
    </row>
    <row r="10" spans="1:16" ht="12.75">
      <c r="A10" s="163">
        <v>219</v>
      </c>
      <c r="B10" s="75" t="s">
        <v>159</v>
      </c>
      <c r="C10" s="76" t="s">
        <v>466</v>
      </c>
      <c r="D10" s="77" t="s">
        <v>467</v>
      </c>
      <c r="E10" s="78"/>
      <c r="F10" s="77"/>
      <c r="G10" s="164" t="s">
        <v>96</v>
      </c>
      <c r="H10" s="75"/>
      <c r="I10" s="77"/>
      <c r="J10" s="79">
        <v>581.02</v>
      </c>
      <c r="K10" s="165"/>
      <c r="L10" s="166" t="s">
        <v>159</v>
      </c>
      <c r="M10" s="167">
        <f t="shared" si="0"/>
        <v>0</v>
      </c>
      <c r="N10" s="168">
        <v>581.02</v>
      </c>
      <c r="O10" s="169">
        <f t="shared" si="1"/>
        <v>0</v>
      </c>
      <c r="P10">
        <f t="shared" si="2"/>
        <v>0</v>
      </c>
    </row>
    <row r="11" spans="1:16" ht="12.75">
      <c r="A11" s="163">
        <v>234</v>
      </c>
      <c r="B11" s="75" t="s">
        <v>159</v>
      </c>
      <c r="C11" s="76" t="s">
        <v>468</v>
      </c>
      <c r="D11" s="77" t="s">
        <v>469</v>
      </c>
      <c r="E11" s="78"/>
      <c r="F11" s="77"/>
      <c r="G11" s="164" t="s">
        <v>96</v>
      </c>
      <c r="H11" s="75"/>
      <c r="I11" s="77"/>
      <c r="J11" s="79">
        <v>49.39</v>
      </c>
      <c r="K11" s="165"/>
      <c r="L11" s="166" t="s">
        <v>159</v>
      </c>
      <c r="M11" s="167">
        <f t="shared" si="0"/>
        <v>0</v>
      </c>
      <c r="N11" s="168">
        <v>49.39</v>
      </c>
      <c r="O11" s="169">
        <f t="shared" si="1"/>
        <v>0</v>
      </c>
      <c r="P11">
        <f t="shared" si="2"/>
        <v>0</v>
      </c>
    </row>
    <row r="12" spans="1:16" ht="12.75">
      <c r="A12" s="163">
        <v>235</v>
      </c>
      <c r="B12" s="75" t="s">
        <v>159</v>
      </c>
      <c r="C12" s="76" t="s">
        <v>468</v>
      </c>
      <c r="D12" s="77" t="s">
        <v>470</v>
      </c>
      <c r="E12" s="78"/>
      <c r="F12" s="77"/>
      <c r="G12" s="164" t="s">
        <v>96</v>
      </c>
      <c r="H12" s="75"/>
      <c r="I12" s="77"/>
      <c r="J12" s="79">
        <v>335.33</v>
      </c>
      <c r="K12" s="165"/>
      <c r="L12" s="166" t="s">
        <v>159</v>
      </c>
      <c r="M12" s="167">
        <f t="shared" si="0"/>
        <v>0</v>
      </c>
      <c r="N12" s="168">
        <v>335.33</v>
      </c>
      <c r="O12" s="169">
        <f t="shared" si="1"/>
        <v>0</v>
      </c>
      <c r="P12">
        <f t="shared" si="2"/>
        <v>0</v>
      </c>
    </row>
    <row r="13" spans="1:16" ht="12.75">
      <c r="A13" s="163">
        <v>236</v>
      </c>
      <c r="B13" s="75" t="s">
        <v>159</v>
      </c>
      <c r="C13" s="76" t="s">
        <v>468</v>
      </c>
      <c r="D13" s="77" t="s">
        <v>470</v>
      </c>
      <c r="E13" s="78"/>
      <c r="F13" s="77"/>
      <c r="G13" s="164" t="s">
        <v>96</v>
      </c>
      <c r="H13" s="75"/>
      <c r="I13" s="77"/>
      <c r="J13" s="79">
        <v>146.8</v>
      </c>
      <c r="K13" s="165"/>
      <c r="L13" s="166" t="s">
        <v>159</v>
      </c>
      <c r="M13" s="167">
        <f t="shared" si="0"/>
        <v>0</v>
      </c>
      <c r="N13" s="168">
        <v>146.8</v>
      </c>
      <c r="O13" s="169">
        <f t="shared" si="1"/>
        <v>0</v>
      </c>
      <c r="P13">
        <f t="shared" si="2"/>
        <v>0</v>
      </c>
    </row>
    <row r="14" spans="1:16" ht="12.75">
      <c r="A14" s="163">
        <v>240</v>
      </c>
      <c r="B14" s="75" t="s">
        <v>173</v>
      </c>
      <c r="C14" s="76" t="s">
        <v>466</v>
      </c>
      <c r="D14" s="77" t="s">
        <v>471</v>
      </c>
      <c r="E14" s="78"/>
      <c r="F14" s="77"/>
      <c r="G14" s="164" t="s">
        <v>96</v>
      </c>
      <c r="H14" s="75"/>
      <c r="I14" s="77"/>
      <c r="J14" s="79">
        <v>581.02</v>
      </c>
      <c r="K14" s="165"/>
      <c r="L14" s="166" t="s">
        <v>173</v>
      </c>
      <c r="M14" s="167">
        <f t="shared" si="0"/>
        <v>0</v>
      </c>
      <c r="N14" s="168">
        <v>581.02</v>
      </c>
      <c r="O14" s="169">
        <f t="shared" si="1"/>
        <v>0</v>
      </c>
      <c r="P14">
        <f t="shared" si="2"/>
        <v>0</v>
      </c>
    </row>
    <row r="15" spans="1:16" ht="12.75">
      <c r="A15" s="163">
        <v>255</v>
      </c>
      <c r="B15" s="75" t="s">
        <v>173</v>
      </c>
      <c r="C15" s="76" t="s">
        <v>468</v>
      </c>
      <c r="D15" s="77" t="s">
        <v>472</v>
      </c>
      <c r="E15" s="78"/>
      <c r="F15" s="77"/>
      <c r="G15" s="164" t="s">
        <v>96</v>
      </c>
      <c r="H15" s="75"/>
      <c r="I15" s="77"/>
      <c r="J15" s="79">
        <v>49.39</v>
      </c>
      <c r="K15" s="165"/>
      <c r="L15" s="166" t="s">
        <v>173</v>
      </c>
      <c r="M15" s="167">
        <f t="shared" si="0"/>
        <v>0</v>
      </c>
      <c r="N15" s="168">
        <v>49.39</v>
      </c>
      <c r="O15" s="169">
        <f t="shared" si="1"/>
        <v>0</v>
      </c>
      <c r="P15">
        <f t="shared" si="2"/>
        <v>0</v>
      </c>
    </row>
    <row r="16" spans="1:16" ht="12.75">
      <c r="A16" s="163">
        <v>256</v>
      </c>
      <c r="B16" s="75" t="s">
        <v>173</v>
      </c>
      <c r="C16" s="76" t="s">
        <v>468</v>
      </c>
      <c r="D16" s="77" t="s">
        <v>473</v>
      </c>
      <c r="E16" s="78"/>
      <c r="F16" s="77"/>
      <c r="G16" s="164" t="s">
        <v>96</v>
      </c>
      <c r="H16" s="75"/>
      <c r="I16" s="77"/>
      <c r="J16" s="79">
        <v>335.33</v>
      </c>
      <c r="K16" s="165"/>
      <c r="L16" s="166" t="s">
        <v>173</v>
      </c>
      <c r="M16" s="167">
        <f t="shared" si="0"/>
        <v>0</v>
      </c>
      <c r="N16" s="168">
        <v>335.33</v>
      </c>
      <c r="O16" s="169">
        <f t="shared" si="1"/>
        <v>0</v>
      </c>
      <c r="P16">
        <f t="shared" si="2"/>
        <v>0</v>
      </c>
    </row>
    <row r="17" spans="1:16" ht="12.75">
      <c r="A17" s="163">
        <v>257</v>
      </c>
      <c r="B17" s="75" t="s">
        <v>173</v>
      </c>
      <c r="C17" s="76" t="s">
        <v>468</v>
      </c>
      <c r="D17" s="77" t="s">
        <v>473</v>
      </c>
      <c r="E17" s="78"/>
      <c r="F17" s="77"/>
      <c r="G17" s="164" t="s">
        <v>96</v>
      </c>
      <c r="H17" s="75"/>
      <c r="I17" s="77"/>
      <c r="J17" s="79">
        <v>146.8</v>
      </c>
      <c r="K17" s="165"/>
      <c r="L17" s="166" t="s">
        <v>173</v>
      </c>
      <c r="M17" s="167">
        <f t="shared" si="0"/>
        <v>0</v>
      </c>
      <c r="N17" s="168">
        <v>146.8</v>
      </c>
      <c r="O17" s="169">
        <f t="shared" si="1"/>
        <v>0</v>
      </c>
      <c r="P17">
        <f t="shared" si="2"/>
        <v>0</v>
      </c>
    </row>
    <row r="18" spans="1:16" ht="12.75">
      <c r="A18" s="163">
        <v>260</v>
      </c>
      <c r="B18" s="75" t="s">
        <v>167</v>
      </c>
      <c r="C18" s="76" t="s">
        <v>474</v>
      </c>
      <c r="D18" s="77" t="s">
        <v>475</v>
      </c>
      <c r="E18" s="78"/>
      <c r="F18" s="77"/>
      <c r="G18" s="164" t="s">
        <v>476</v>
      </c>
      <c r="H18" s="75"/>
      <c r="I18" s="77"/>
      <c r="J18" s="79">
        <v>1812.32</v>
      </c>
      <c r="K18" s="165"/>
      <c r="L18" s="166" t="s">
        <v>167</v>
      </c>
      <c r="M18" s="167">
        <f t="shared" si="0"/>
        <v>0</v>
      </c>
      <c r="N18" s="168">
        <v>1812.32</v>
      </c>
      <c r="O18" s="169">
        <f t="shared" si="1"/>
        <v>0</v>
      </c>
      <c r="P18">
        <f t="shared" si="2"/>
        <v>0</v>
      </c>
    </row>
    <row r="19" spans="1:16" ht="12.75">
      <c r="A19" s="163">
        <v>263</v>
      </c>
      <c r="B19" s="75" t="s">
        <v>477</v>
      </c>
      <c r="C19" s="76" t="s">
        <v>478</v>
      </c>
      <c r="D19" s="77" t="s">
        <v>479</v>
      </c>
      <c r="E19" s="78"/>
      <c r="F19" s="77"/>
      <c r="G19" s="164" t="s">
        <v>96</v>
      </c>
      <c r="H19" s="75"/>
      <c r="I19" s="77"/>
      <c r="J19" s="79">
        <v>4584.33</v>
      </c>
      <c r="K19" s="165"/>
      <c r="L19" s="166" t="s">
        <v>477</v>
      </c>
      <c r="M19" s="167">
        <f t="shared" si="0"/>
        <v>0</v>
      </c>
      <c r="N19" s="168">
        <v>4584.33</v>
      </c>
      <c r="O19" s="169">
        <f t="shared" si="1"/>
        <v>0</v>
      </c>
      <c r="P19">
        <f t="shared" si="2"/>
        <v>0</v>
      </c>
    </row>
    <row r="20" spans="1:16" ht="12.75">
      <c r="A20" s="163">
        <v>264</v>
      </c>
      <c r="B20" s="75" t="s">
        <v>477</v>
      </c>
      <c r="C20" s="76" t="s">
        <v>478</v>
      </c>
      <c r="D20" s="77" t="s">
        <v>480</v>
      </c>
      <c r="E20" s="78"/>
      <c r="F20" s="77"/>
      <c r="G20" s="164" t="s">
        <v>96</v>
      </c>
      <c r="H20" s="75"/>
      <c r="I20" s="77"/>
      <c r="J20" s="79">
        <v>1713.01</v>
      </c>
      <c r="K20" s="165"/>
      <c r="L20" s="166" t="s">
        <v>477</v>
      </c>
      <c r="M20" s="167">
        <f t="shared" si="0"/>
        <v>0</v>
      </c>
      <c r="N20" s="168">
        <v>1713.01</v>
      </c>
      <c r="O20" s="169">
        <f t="shared" si="1"/>
        <v>0</v>
      </c>
      <c r="P20">
        <f t="shared" si="2"/>
        <v>0</v>
      </c>
    </row>
    <row r="21" spans="1:16" ht="12.75">
      <c r="A21" s="163">
        <v>265</v>
      </c>
      <c r="B21" s="75" t="s">
        <v>477</v>
      </c>
      <c r="C21" s="76" t="s">
        <v>481</v>
      </c>
      <c r="D21" s="77" t="s">
        <v>482</v>
      </c>
      <c r="E21" s="78"/>
      <c r="F21" s="77"/>
      <c r="G21" s="164" t="s">
        <v>96</v>
      </c>
      <c r="H21" s="75"/>
      <c r="I21" s="77"/>
      <c r="J21" s="79">
        <v>25.9</v>
      </c>
      <c r="K21" s="165"/>
      <c r="L21" s="166" t="s">
        <v>477</v>
      </c>
      <c r="M21" s="167">
        <f t="shared" si="0"/>
        <v>0</v>
      </c>
      <c r="N21" s="168">
        <v>25.9</v>
      </c>
      <c r="O21" s="169">
        <f t="shared" si="1"/>
        <v>0</v>
      </c>
      <c r="P21">
        <f t="shared" si="2"/>
        <v>0</v>
      </c>
    </row>
    <row r="22" spans="1:16" ht="12.75">
      <c r="A22" s="163">
        <v>296</v>
      </c>
      <c r="B22" s="75" t="s">
        <v>180</v>
      </c>
      <c r="C22" s="76" t="s">
        <v>483</v>
      </c>
      <c r="D22" s="77" t="s">
        <v>484</v>
      </c>
      <c r="E22" s="78"/>
      <c r="F22" s="77"/>
      <c r="G22" s="164" t="s">
        <v>485</v>
      </c>
      <c r="H22" s="75"/>
      <c r="I22" s="77"/>
      <c r="J22" s="79">
        <v>1440</v>
      </c>
      <c r="K22" s="165"/>
      <c r="L22" s="166" t="s">
        <v>180</v>
      </c>
      <c r="M22" s="167">
        <f t="shared" si="0"/>
        <v>0</v>
      </c>
      <c r="N22" s="168">
        <v>1440</v>
      </c>
      <c r="O22" s="169">
        <f t="shared" si="1"/>
        <v>0</v>
      </c>
      <c r="P22">
        <f t="shared" si="2"/>
        <v>0</v>
      </c>
    </row>
    <row r="23" spans="1:16" ht="12.75">
      <c r="A23" s="163">
        <v>304</v>
      </c>
      <c r="B23" s="75" t="s">
        <v>274</v>
      </c>
      <c r="C23" s="76" t="s">
        <v>466</v>
      </c>
      <c r="D23" s="77" t="s">
        <v>486</v>
      </c>
      <c r="E23" s="78"/>
      <c r="F23" s="77"/>
      <c r="G23" s="164" t="s">
        <v>96</v>
      </c>
      <c r="H23" s="75"/>
      <c r="I23" s="77"/>
      <c r="J23" s="79">
        <v>581.02</v>
      </c>
      <c r="K23" s="165"/>
      <c r="L23" s="166" t="s">
        <v>274</v>
      </c>
      <c r="M23" s="167">
        <f t="shared" si="0"/>
        <v>0</v>
      </c>
      <c r="N23" s="168">
        <v>581.02</v>
      </c>
      <c r="O23" s="169">
        <f t="shared" si="1"/>
        <v>0</v>
      </c>
      <c r="P23">
        <f t="shared" si="2"/>
        <v>0</v>
      </c>
    </row>
    <row r="24" spans="1:16" ht="12.75">
      <c r="A24" s="163">
        <v>319</v>
      </c>
      <c r="B24" s="75" t="s">
        <v>274</v>
      </c>
      <c r="C24" s="76" t="s">
        <v>468</v>
      </c>
      <c r="D24" s="77" t="s">
        <v>487</v>
      </c>
      <c r="E24" s="78"/>
      <c r="F24" s="77"/>
      <c r="G24" s="164" t="s">
        <v>96</v>
      </c>
      <c r="H24" s="75"/>
      <c r="I24" s="77"/>
      <c r="J24" s="79">
        <v>49.39</v>
      </c>
      <c r="K24" s="165"/>
      <c r="L24" s="166" t="s">
        <v>274</v>
      </c>
      <c r="M24" s="167">
        <f t="shared" si="0"/>
        <v>0</v>
      </c>
      <c r="N24" s="168">
        <v>49.39</v>
      </c>
      <c r="O24" s="169">
        <f t="shared" si="1"/>
        <v>0</v>
      </c>
      <c r="P24">
        <f t="shared" si="2"/>
        <v>0</v>
      </c>
    </row>
    <row r="25" spans="1:16" ht="12.75">
      <c r="A25" s="163">
        <v>320</v>
      </c>
      <c r="B25" s="75" t="s">
        <v>274</v>
      </c>
      <c r="C25" s="76" t="s">
        <v>468</v>
      </c>
      <c r="D25" s="77" t="s">
        <v>488</v>
      </c>
      <c r="E25" s="78"/>
      <c r="F25" s="77"/>
      <c r="G25" s="164" t="s">
        <v>96</v>
      </c>
      <c r="H25" s="75"/>
      <c r="I25" s="77"/>
      <c r="J25" s="79">
        <v>335.33</v>
      </c>
      <c r="K25" s="165"/>
      <c r="L25" s="166" t="s">
        <v>274</v>
      </c>
      <c r="M25" s="167">
        <f t="shared" si="0"/>
        <v>0</v>
      </c>
      <c r="N25" s="168">
        <v>335.33</v>
      </c>
      <c r="O25" s="169">
        <f t="shared" si="1"/>
        <v>0</v>
      </c>
      <c r="P25">
        <f t="shared" si="2"/>
        <v>0</v>
      </c>
    </row>
    <row r="26" spans="1:16" ht="12.75">
      <c r="A26" s="163">
        <v>321</v>
      </c>
      <c r="B26" s="75" t="s">
        <v>274</v>
      </c>
      <c r="C26" s="76" t="s">
        <v>468</v>
      </c>
      <c r="D26" s="77" t="s">
        <v>488</v>
      </c>
      <c r="E26" s="78"/>
      <c r="F26" s="77"/>
      <c r="G26" s="164" t="s">
        <v>96</v>
      </c>
      <c r="H26" s="75"/>
      <c r="I26" s="77"/>
      <c r="J26" s="79">
        <v>146.8</v>
      </c>
      <c r="K26" s="165"/>
      <c r="L26" s="166" t="s">
        <v>274</v>
      </c>
      <c r="M26" s="167">
        <f t="shared" si="0"/>
        <v>0</v>
      </c>
      <c r="N26" s="168">
        <v>146.8</v>
      </c>
      <c r="O26" s="169">
        <f t="shared" si="1"/>
        <v>0</v>
      </c>
      <c r="P26">
        <f t="shared" si="2"/>
        <v>0</v>
      </c>
    </row>
    <row r="27" spans="1:15" ht="12.75">
      <c r="A27" s="163"/>
      <c r="B27" s="75"/>
      <c r="C27" s="76"/>
      <c r="D27" s="77"/>
      <c r="E27" s="78"/>
      <c r="F27" s="77"/>
      <c r="G27" s="164"/>
      <c r="H27" s="75"/>
      <c r="I27" s="77"/>
      <c r="J27" s="79"/>
      <c r="K27" s="170"/>
      <c r="L27" s="171"/>
      <c r="M27" s="172"/>
      <c r="N27" s="173"/>
      <c r="O27" s="174"/>
    </row>
    <row r="28" spans="1:15" ht="12.75">
      <c r="A28" s="163"/>
      <c r="B28" s="75"/>
      <c r="C28" s="76"/>
      <c r="D28" s="77"/>
      <c r="E28" s="78"/>
      <c r="F28" s="77"/>
      <c r="G28" s="164"/>
      <c r="H28" s="75"/>
      <c r="I28" s="77"/>
      <c r="J28" s="79"/>
      <c r="K28" s="170"/>
      <c r="L28" s="171"/>
      <c r="M28" s="175" t="s">
        <v>489</v>
      </c>
      <c r="N28" s="176">
        <f>SUM(P8:P26)</f>
        <v>0</v>
      </c>
      <c r="O28" s="177">
        <f>SUM(O8:O26)</f>
        <v>0</v>
      </c>
    </row>
    <row r="29" spans="1:15" ht="12.75">
      <c r="A29" s="163"/>
      <c r="B29" s="75"/>
      <c r="C29" s="76"/>
      <c r="D29" s="77"/>
      <c r="E29" s="78"/>
      <c r="F29" s="77"/>
      <c r="G29" s="164"/>
      <c r="H29" s="75"/>
      <c r="I29" s="77"/>
      <c r="J29" s="79"/>
      <c r="K29" s="170"/>
      <c r="L29" s="171"/>
      <c r="M29" s="175" t="s">
        <v>490</v>
      </c>
      <c r="N29" s="176"/>
      <c r="O29" s="177">
        <f>IF(N28&lt;&gt;0,O28/N28,0)</f>
        <v>0</v>
      </c>
    </row>
    <row r="30" spans="1:15" ht="12.75">
      <c r="A30" s="163"/>
      <c r="B30" s="75"/>
      <c r="C30" s="76"/>
      <c r="D30" s="77"/>
      <c r="E30" s="78"/>
      <c r="F30" s="77"/>
      <c r="G30" s="164"/>
      <c r="H30" s="75"/>
      <c r="I30" s="77"/>
      <c r="J30" s="79"/>
      <c r="K30" s="170"/>
      <c r="L30" s="171"/>
      <c r="M30" s="175"/>
      <c r="N30" s="176"/>
      <c r="O30" s="177"/>
    </row>
    <row r="31" spans="1:15" ht="12.75">
      <c r="A31" s="163"/>
      <c r="B31" s="75"/>
      <c r="C31" s="76"/>
      <c r="D31" s="77"/>
      <c r="E31" s="78"/>
      <c r="F31" s="77"/>
      <c r="G31" s="164"/>
      <c r="H31" s="75"/>
      <c r="I31" s="77"/>
      <c r="J31" s="79"/>
      <c r="K31" s="170"/>
      <c r="L31" s="171"/>
      <c r="M31" s="175" t="s">
        <v>459</v>
      </c>
      <c r="N31" s="176">
        <f>FattureTempi!AG104</f>
        <v>112653.59999999999</v>
      </c>
      <c r="O31" s="177">
        <f>FattureTempi!AH104</f>
        <v>5590605.42</v>
      </c>
    </row>
    <row r="32" spans="1:15" ht="12.75">
      <c r="A32" s="163"/>
      <c r="B32" s="75"/>
      <c r="C32" s="76"/>
      <c r="D32" s="77"/>
      <c r="E32" s="78"/>
      <c r="F32" s="77"/>
      <c r="G32" s="164"/>
      <c r="H32" s="75"/>
      <c r="I32" s="77"/>
      <c r="J32" s="79"/>
      <c r="K32" s="170"/>
      <c r="L32" s="171"/>
      <c r="M32" s="175" t="s">
        <v>460</v>
      </c>
      <c r="N32" s="176"/>
      <c r="O32" s="177">
        <f>FattureTempi!AH105</f>
        <v>49.62651366667377</v>
      </c>
    </row>
    <row r="33" spans="1:15" ht="12.75">
      <c r="A33" s="163"/>
      <c r="B33" s="75"/>
      <c r="C33" s="76"/>
      <c r="D33" s="77"/>
      <c r="E33" s="78"/>
      <c r="F33" s="77"/>
      <c r="G33" s="164"/>
      <c r="H33" s="75"/>
      <c r="I33" s="77"/>
      <c r="J33" s="79"/>
      <c r="K33" s="170"/>
      <c r="L33" s="171"/>
      <c r="M33" s="175"/>
      <c r="N33" s="176"/>
      <c r="O33" s="177"/>
    </row>
    <row r="34" spans="1:15" ht="12.75">
      <c r="A34" s="163"/>
      <c r="B34" s="75"/>
      <c r="C34" s="76"/>
      <c r="D34" s="77"/>
      <c r="E34" s="78"/>
      <c r="F34" s="77"/>
      <c r="G34" s="164"/>
      <c r="H34" s="75"/>
      <c r="I34" s="77"/>
      <c r="J34" s="79"/>
      <c r="K34" s="170"/>
      <c r="L34" s="171"/>
      <c r="M34" s="178" t="s">
        <v>491</v>
      </c>
      <c r="N34" s="179">
        <f>N31+N28</f>
        <v>112653.59999999999</v>
      </c>
      <c r="O34" s="180">
        <f>O31+O28</f>
        <v>5590605.42</v>
      </c>
    </row>
    <row r="35" spans="1:15" ht="12.75">
      <c r="A35" s="163"/>
      <c r="B35" s="75"/>
      <c r="C35" s="76"/>
      <c r="D35" s="77"/>
      <c r="E35" s="78"/>
      <c r="F35" s="77"/>
      <c r="G35" s="164"/>
      <c r="H35" s="75"/>
      <c r="I35" s="77"/>
      <c r="J35" s="79"/>
      <c r="K35" s="170"/>
      <c r="L35" s="171"/>
      <c r="M35" s="178" t="s">
        <v>492</v>
      </c>
      <c r="N35" s="179"/>
      <c r="O35" s="180">
        <f>(O34/N34)</f>
        <v>49.62651366667377</v>
      </c>
    </row>
    <row r="36" ht="12.75">
      <c r="O36" s="135"/>
    </row>
    <row r="37" spans="9:10" ht="12.75">
      <c r="I37" s="6"/>
      <c r="J3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5" t="s">
        <v>14</v>
      </c>
      <c r="B8" s="205"/>
      <c r="C8" s="206"/>
      <c r="D8" s="195" t="s">
        <v>15</v>
      </c>
      <c r="E8" s="205"/>
      <c r="F8" s="205"/>
      <c r="G8" s="205"/>
      <c r="H8" s="205"/>
      <c r="I8" s="205"/>
      <c r="J8" s="205"/>
      <c r="K8" s="206"/>
      <c r="L8" s="195" t="s">
        <v>16</v>
      </c>
      <c r="M8" s="205"/>
      <c r="N8" s="206"/>
      <c r="O8" s="195" t="s">
        <v>1</v>
      </c>
      <c r="P8" s="205"/>
      <c r="Q8" s="205"/>
      <c r="R8" s="195" t="s">
        <v>17</v>
      </c>
      <c r="S8" s="206"/>
      <c r="T8" s="195" t="s">
        <v>18</v>
      </c>
      <c r="U8" s="205"/>
      <c r="V8" s="205"/>
      <c r="W8" s="206"/>
      <c r="X8" s="195" t="s">
        <v>19</v>
      </c>
      <c r="Y8" s="205"/>
      <c r="Z8" s="205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A1:AB1"/>
    <mergeCell ref="A3:AB3"/>
    <mergeCell ref="A8:C8"/>
    <mergeCell ref="D8:K8"/>
    <mergeCell ref="L8:N8"/>
    <mergeCell ref="O8:Q8"/>
    <mergeCell ref="R8:S8"/>
    <mergeCell ref="T8:W8"/>
    <mergeCell ref="X8:Z8"/>
    <mergeCell ref="A5:F5"/>
    <mergeCell ref="A6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2021-11-10T16:54:15Z</dcterms:modified>
  <cp:category/>
  <cp:version/>
  <cp:contentType/>
  <cp:contentStatus/>
</cp:coreProperties>
</file>