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'FattureTempi'!$A$1:$AI$203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<sst xmlns="http://schemas.openxmlformats.org/spreadsheetml/2006/main" count="2921" uniqueCount="790">
  <si>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</si>
  <si>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</si>
  <si>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</si>
  <si>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</si>
  <si>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</si>
  <si>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</si>
  <si>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</si>
  <si>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</si>
  <si>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</si>
  <si>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</si>
  <si>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</si>
  <si>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</si>
  <si>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</si>
  <si>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</si>
  <si>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</si>
  <si>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</si>
  <si>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</si>
  <si>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</si>
  <si>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</si>
  <si>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</si>
  <si>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</si>
  <si>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</si>
  <si>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</si>
  <si>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</si>
  <si>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</si>
  <si>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</si>
  <si>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</si>
  <si>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</si>
  <si>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</si>
  <si>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</si>
  <si>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</si>
  <si>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</si>
  <si>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</si>
  <si>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</si>
  <si>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</si>
  <si>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</si>
  <si>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</si>
  <si>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</si>
  <si>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</si>
  <si>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</si>
  <si>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</si>
  <si>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</si>
  <si>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</si>
  <si>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</si>
  <si>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</si>
  <si>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</si>
  <si>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</si>
  <si>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</si>
  <si>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</si>
  <si>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</si>
  <si>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</si>
  <si>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</si>
  <si>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</si>
  <si>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</si>
  <si>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</si>
  <si>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</si>
  <si>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</si>
  <si>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</si>
  <si>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</si>
  <si>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</si>
  <si>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</si>
  <si>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</si>
  <si>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</si>
  <si>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</si>
  <si>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</si>
  <si>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</si>
  <si>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</si>
  <si>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</si>
  <si>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</si>
  <si>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</si>
  <si>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</si>
  <si>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</si>
  <si>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</si>
  <si>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</si>
  <si>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</si>
  <si>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</si>
  <si>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</si>
  <si>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</si>
  <si>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</si>
  <si>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</si>
  <si>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</si>
  <si>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</si>
  <si>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</si>
  <si>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</si>
  <si>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</si>
  <si>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</si>
  <si>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</si>
  <si>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</si>
  <si>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</si>
  <si>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</si>
  <si>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</si>
  <si>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</si>
  <si>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</si>
  <si>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</si>
  <si>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</si>
  <si>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</si>
  <si>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</si>
  <si>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</si>
  <si>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</si>
  <si>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</si>
  <si>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</si>
  <si>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</si>
  <si>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</si>
  <si>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</si>
  <si>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</si>
  <si>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</si>
  <si>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</si>
  <si>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</si>
  <si>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</si>
  <si>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</si>
  <si>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</si>
  <si>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</si>
  <si>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Usseaux</t>
  </si>
  <si>
    <t>Tempestività dei Pagamenti - Elenco Fatture Pagate - Periodo 01/10/2019 - 31/12/2019</t>
  </si>
  <si>
    <t>09/09/2019</t>
  </si>
  <si>
    <t>36</t>
  </si>
  <si>
    <t>05/09/2019</t>
  </si>
  <si>
    <t>INCARICO PER IL PRESIDIO DELLE PORTE DI INGRESSO PREPOSTE ALLA REGOLAMENTAZIONE E ALL'INFORMAZIONE IN OCCASIONE DELLA CHIUSURA DELLA EX STRADA MILITARE DELL'ASSIETTA S.P. 173.</t>
  </si>
  <si>
    <t>SI</t>
  </si>
  <si>
    <t>Z0A292C15C</t>
  </si>
  <si>
    <t>TRE VALLI AMBIENTE &amp; SVILUPPO s.r.l.</t>
  </si>
  <si>
    <t>09571960013</t>
  </si>
  <si>
    <t/>
  </si>
  <si>
    <t>AREA PATRIMONIO E VIGILANZA</t>
  </si>
  <si>
    <t>30/10/2019</t>
  </si>
  <si>
    <t>11/11/2019</t>
  </si>
  <si>
    <t>09/10/2019</t>
  </si>
  <si>
    <t>NO</t>
  </si>
  <si>
    <t>8719270901</t>
  </si>
  <si>
    <t>29/08/2019</t>
  </si>
  <si>
    <t>Fattura Elettronica relativa all'Identificativo Rendiconto 2103307188</t>
  </si>
  <si>
    <t>Z0E276B386</t>
  </si>
  <si>
    <t>Poste Italiane S.p.A. - Società con socio unico</t>
  </si>
  <si>
    <t>01114601006</t>
  </si>
  <si>
    <t>97103880585</t>
  </si>
  <si>
    <t>SERVIZIO AMMINISTRATIVO E FINANZIARIO</t>
  </si>
  <si>
    <t>30/09/2019</t>
  </si>
  <si>
    <t>35</t>
  </si>
  <si>
    <t>FATTURA N. 35 DEL 05/09/2019 INCARICO PER LA GESTIONE INERENTE LE VISITE GUIDATE SUL TERRITORIO DEL COMUNE DI USSEAUX</t>
  </si>
  <si>
    <t>Z2A283E7E2</t>
  </si>
  <si>
    <t>1930040771</t>
  </si>
  <si>
    <t>31/08/2019</t>
  </si>
  <si>
    <t>FATTURA N. 1930040771 DEL 31/08/2019 MANUTENZIONE AGOSTO</t>
  </si>
  <si>
    <t>Z55276AF21</t>
  </si>
  <si>
    <t>ENEL SO.L.E srl AREA TERRITORIALE NORD-OVEST</t>
  </si>
  <si>
    <t>05999811002</t>
  </si>
  <si>
    <t>20/10/2019</t>
  </si>
  <si>
    <t>5600000947</t>
  </si>
  <si>
    <t>16/07/2019</t>
  </si>
  <si>
    <t>FATTURA N. 5600000947 DEL 16/07/2019 CANONE 2019 SERVIZIO MUDE PIEMONTE</t>
  </si>
  <si>
    <t>17/07/2019</t>
  </si>
  <si>
    <t>C.S.I PIEMONTE</t>
  </si>
  <si>
    <t>01995120019</t>
  </si>
  <si>
    <t>16/08/2019</t>
  </si>
  <si>
    <t>08/10/2019</t>
  </si>
  <si>
    <t>1/PA</t>
  </si>
  <si>
    <t>25/09/2019</t>
  </si>
  <si>
    <t>FATTURA N.1/PA DEL 25/09/2019  CAMPIONATI ITALIANI TRIALS USSEAUX 2019</t>
  </si>
  <si>
    <t>ZCD28DC467</t>
  </si>
  <si>
    <t>27/09/2019</t>
  </si>
  <si>
    <t>Gruppo Sportivo Ricreativo Alpina ASD</t>
  </si>
  <si>
    <t>07999800019</t>
  </si>
  <si>
    <t>94536850012</t>
  </si>
  <si>
    <t>17/10/2019</t>
  </si>
  <si>
    <t>15</t>
  </si>
  <si>
    <t>LAVORI DI SISTEMAZIONE E MESSA IN SICUREZZA DI STRADE COMUNALI</t>
  </si>
  <si>
    <t>Z7627BA8D4</t>
  </si>
  <si>
    <t>10/09/2019</t>
  </si>
  <si>
    <t>NORD SCAVI SNC di CHALLIER M&amp;C</t>
  </si>
  <si>
    <t>06495450014</t>
  </si>
  <si>
    <t>SERVIZIO TECNICO</t>
  </si>
  <si>
    <t>08/11/2019</t>
  </si>
  <si>
    <t>2</t>
  </si>
  <si>
    <t>15/10/2019</t>
  </si>
  <si>
    <t>16/10/2019</t>
  </si>
  <si>
    <t>18</t>
  </si>
  <si>
    <t>30/PA</t>
  </si>
  <si>
    <t>FATTURA N. 30/PA DEL 30/09/2019 Rinnovo reti acquedotto e fognatura concentrico e borg. Balboutet</t>
  </si>
  <si>
    <t>6372264E97</t>
  </si>
  <si>
    <t>29/07/2019</t>
  </si>
  <si>
    <t>JOURDAN ROBERTO</t>
  </si>
  <si>
    <t>05316630010</t>
  </si>
  <si>
    <t>JRDRRT68P23G674F</t>
  </si>
  <si>
    <t>28/08/2019</t>
  </si>
  <si>
    <t>18/10/2019</t>
  </si>
  <si>
    <t>11/PA</t>
  </si>
  <si>
    <t>24/09/2019</t>
  </si>
  <si>
    <t>Fattura PA del 24/09/2019 N.ro 11/PA LAVORI DI "INFRASTRUTTURAZIONE DELLA MARGHERIA DELL'ASSIETTA" DI CUI AL PROGRAMMA DI SVILUPPO RURALE 2014-2020 - MISURA 4 OPERAZIONE 4.3.3. CUP J17D17000050003 - APPROVAZIONE SAL N. 1</t>
  </si>
  <si>
    <t>7740434833</t>
  </si>
  <si>
    <t>SEYES S.R.L.</t>
  </si>
  <si>
    <t>10701260019</t>
  </si>
  <si>
    <t>35/PA</t>
  </si>
  <si>
    <t>FATTURA N. 34/PA DEL 29/08/2019 riqualificazione centro storico capoluogo</t>
  </si>
  <si>
    <t>Z7A2675B76</t>
  </si>
  <si>
    <t>30/08/2019</t>
  </si>
  <si>
    <t>28/09/2019</t>
  </si>
  <si>
    <t>145/PA</t>
  </si>
  <si>
    <t>ACQUISTO TONER STAMPANTE</t>
  </si>
  <si>
    <t>Z442871CAE</t>
  </si>
  <si>
    <t>ALPIMEDIA COMMUNICATION snc DI BERGESIO E MARTIN</t>
  </si>
  <si>
    <t>07181160016</t>
  </si>
  <si>
    <t>31/10/2019</t>
  </si>
  <si>
    <t>517</t>
  </si>
  <si>
    <t>23/09/2019</t>
  </si>
  <si>
    <t>Fattura n. 517 del 23/09/2019 manutenzione fiat Panda</t>
  </si>
  <si>
    <t>Z4D29CE02B</t>
  </si>
  <si>
    <t>03/10/2019</t>
  </si>
  <si>
    <t>AUTORIPARAZIONI BADINO di BADINO &amp; ALBINANTE s.n.c.</t>
  </si>
  <si>
    <t>01568800013</t>
  </si>
  <si>
    <t>02/11/2019</t>
  </si>
  <si>
    <t>5/PA</t>
  </si>
  <si>
    <t>FATTURA N. 5/PA DEL 09/10/2019 ACQUISTO LIBRI</t>
  </si>
  <si>
    <t>ZE62A1586F</t>
  </si>
  <si>
    <t>CRISTINA CALZAVARA</t>
  </si>
  <si>
    <t>06548340014</t>
  </si>
  <si>
    <t>CLZCST70A64G674M</t>
  </si>
  <si>
    <t>FATTPA 2_19</t>
  </si>
  <si>
    <t>18/09/2019</t>
  </si>
  <si>
    <t>FATTURA N. FATTPA 2_19 DEL 18/09/2019 Riferimento riparazione porter 4x4 targa BY836KW  con buono ordine determina n. 129 del 09/09/2019  codice Cig Z1729CAD56</t>
  </si>
  <si>
    <t>Z1729CAD56</t>
  </si>
  <si>
    <t>19/09/2019</t>
  </si>
  <si>
    <t>DUEFFE SPORT snc di FRANCHETTO Remo</t>
  </si>
  <si>
    <t>07689930019</t>
  </si>
  <si>
    <t>22/10/2019</t>
  </si>
  <si>
    <t>3</t>
  </si>
  <si>
    <t>13/09/2019</t>
  </si>
  <si>
    <t>Pieghevole strutture ricettive</t>
  </si>
  <si>
    <t>ZB428D23BB</t>
  </si>
  <si>
    <t>07/10/2019</t>
  </si>
  <si>
    <t>Elisa Cerini</t>
  </si>
  <si>
    <t>10750780016</t>
  </si>
  <si>
    <t>CRNLSE83S66G674F</t>
  </si>
  <si>
    <t>*</t>
  </si>
  <si>
    <t>04/11/2019</t>
  </si>
  <si>
    <t>1930039966</t>
  </si>
  <si>
    <t>FATTURA N.1930039966 DEL 31/08/2019  Loc  Capoluogo CIG 583425752E Ove applicabile, imposta di bollo assolta in modo virtuale ai sensi del DM 17 giugno 2014.</t>
  </si>
  <si>
    <t>583425752E</t>
  </si>
  <si>
    <t>04/09/2019</t>
  </si>
  <si>
    <t>0</t>
  </si>
  <si>
    <t>1930042741</t>
  </si>
  <si>
    <t>FATTURA N. 1930042741 DEL 30/09/2019 Ove applicabile, imposta di bollo assolta in modo virtuale ai sensi del DM 17 giugno 2014. AGOSTO</t>
  </si>
  <si>
    <t>19/11/2019</t>
  </si>
  <si>
    <t>1930042743</t>
  </si>
  <si>
    <t>FATTURA N. 1930042741 DEL 30/09/2019 Ove applicabile, imposta di bollo assolta in modo virtuale ai sensi del DM 17 giugno 2014. SETTEMBRE</t>
  </si>
  <si>
    <t>02/10/2019</t>
  </si>
  <si>
    <t>ENEL SOLE srl TOSAP</t>
  </si>
  <si>
    <t>02322600541</t>
  </si>
  <si>
    <t>09/12/2019</t>
  </si>
  <si>
    <t>1930042779</t>
  </si>
  <si>
    <t>1930042780</t>
  </si>
  <si>
    <t>1930048659</t>
  </si>
  <si>
    <t>FATTURA N. 1930042741 DEL 30/09/2019 Ove applicabile, imposta di bollo assolta in modo virtuale ai sensi del DM 17 giugno 2014. OTTOBRE</t>
  </si>
  <si>
    <t>20/12/2019</t>
  </si>
  <si>
    <t>06/11/2019</t>
  </si>
  <si>
    <t>1930051250</t>
  </si>
  <si>
    <t>FATTURA N. 1930051250 DEL 31/10/2019 OTTOBRE Ove applicabile, imposta di bollo assolta in modo virtuale ai sensi del DM 17 giugno 2014.</t>
  </si>
  <si>
    <t>Z6F299248D</t>
  </si>
  <si>
    <t>05/11/2019</t>
  </si>
  <si>
    <t>30</t>
  </si>
  <si>
    <t>FATTURA N. 30 DEL 28/09/2019 CINEMA IN PIAZZA - RASSEGNA CARLO VERDONE</t>
  </si>
  <si>
    <t>Z0F29ECA5C</t>
  </si>
  <si>
    <t>ELECTRO SYSTEMS di Percivati Gian M.</t>
  </si>
  <si>
    <t>10634760010</t>
  </si>
  <si>
    <t>PRCGMR76T06G674Z</t>
  </si>
  <si>
    <t>1619036991</t>
  </si>
  <si>
    <t>25/10/2019</t>
  </si>
  <si>
    <t>FATTURA N. 1619036991 DEL 25/10/2019 Uff.PINEROLO AREA PER.03/08/2019-31/08/2019 Cinema</t>
  </si>
  <si>
    <t>Z542A5B027</t>
  </si>
  <si>
    <t>28/10/2019</t>
  </si>
  <si>
    <t>S.I.A.E.</t>
  </si>
  <si>
    <t>00987061009</t>
  </si>
  <si>
    <t>01336610587</t>
  </si>
  <si>
    <t>27/11/2019</t>
  </si>
  <si>
    <t>19FSIAE-000181</t>
  </si>
  <si>
    <t>04/10/2019</t>
  </si>
  <si>
    <t>FATTURA N. 19FSIAE-000181 FIERA DI BALBOUTET</t>
  </si>
  <si>
    <t>FEDERAZIONE PROVINCIALE COLTIV ATORI DIRETTI</t>
  </si>
  <si>
    <t>02634820019</t>
  </si>
  <si>
    <t>80084930017</t>
  </si>
  <si>
    <t>15/11/2019</t>
  </si>
  <si>
    <t>31</t>
  </si>
  <si>
    <t>FATTURA N. 31 DEL 28/09/2019 FIERA DI BALBOUTET</t>
  </si>
  <si>
    <t>ZB92990488</t>
  </si>
  <si>
    <t>fa05-2019</t>
  </si>
  <si>
    <t>FATTURA N. fa05-2019 DEL 04/11/2019 LOCANDINE MANIFESTAZIONI 2019</t>
  </si>
  <si>
    <t>ZD82A1569F</t>
  </si>
  <si>
    <t>STUDIO PUNTO A CAPO DI GIGLIOLA FOSCHIANO</t>
  </si>
  <si>
    <t>10777140012</t>
  </si>
  <si>
    <t>FSCGLL72M52G674L</t>
  </si>
  <si>
    <t>04/12/2019</t>
  </si>
  <si>
    <t>1614</t>
  </si>
  <si>
    <t>PEZZI DI RICAMBIO PARCO GIOCHI POURRIERES</t>
  </si>
  <si>
    <t>Z3029F6A3F</t>
  </si>
  <si>
    <t>HOLZHOF</t>
  </si>
  <si>
    <t>01762120226</t>
  </si>
  <si>
    <t>00458210218</t>
  </si>
  <si>
    <t>31/12/2019</t>
  </si>
  <si>
    <t>8719295931</t>
  </si>
  <si>
    <t>Fattura Elettronica N. 8719295931 DEL 27/09/2019 relativa all'Identificativo Rendiconto 2103718326</t>
  </si>
  <si>
    <t>1619036992</t>
  </si>
  <si>
    <t>Uff.PINEROLO AREA CAMPER PER.22/06/2019-22/06/2019 Concerto leggera 130051620190</t>
  </si>
  <si>
    <t>Z682A5AFA9</t>
  </si>
  <si>
    <t>6/PA</t>
  </si>
  <si>
    <t>26/09/2019</t>
  </si>
  <si>
    <t>FATTURA N. 6/PA DEL 26/09/2019 MANUTENZIONE TERRITORIO</t>
  </si>
  <si>
    <t>Z2529CAF26</t>
  </si>
  <si>
    <t>NATURALP di BONNIN IVANO</t>
  </si>
  <si>
    <t>09978710011</t>
  </si>
  <si>
    <t>26/10/2019</t>
  </si>
  <si>
    <t>2019/5240/2</t>
  </si>
  <si>
    <t>11/10/2019</t>
  </si>
  <si>
    <t>Vs Ordine MEPA n. 4368147 del 18/06/2018; Attività di manutenzione e assistenza sul software Siscom. Periodo: anno 2019 -  Saldo</t>
  </si>
  <si>
    <t>Z99240BDE8</t>
  </si>
  <si>
    <t>SISCOM  S.p.A</t>
  </si>
  <si>
    <t>01778000040</t>
  </si>
  <si>
    <t>6 / 3162 / 2019</t>
  </si>
  <si>
    <t>FATTURA n. 6 / 3162 / 2019 del 30/09/2019 3 trimestre</t>
  </si>
  <si>
    <t>Z5D281C3D2</t>
  </si>
  <si>
    <t>10/10/2019</t>
  </si>
  <si>
    <t>ALMA SPA</t>
  </si>
  <si>
    <t>00572290047</t>
  </si>
  <si>
    <t>30/11/2019</t>
  </si>
  <si>
    <t>07/11/2019</t>
  </si>
  <si>
    <t>32</t>
  </si>
  <si>
    <t>FATTURA N. 32 DEL 28/09/2019 NOTTE ROMANTICA</t>
  </si>
  <si>
    <t>1242/V</t>
  </si>
  <si>
    <t>FATTURA N. 1242/V DEL 31/08/2019 DOMINIO SITO TURISTICO</t>
  </si>
  <si>
    <t>ZED29A1950</t>
  </si>
  <si>
    <t>EUROSOFT SRL</t>
  </si>
  <si>
    <t>11447770014</t>
  </si>
  <si>
    <t>14/PA</t>
  </si>
  <si>
    <t>FATTURA N. 14/PA DEL 05/11/2019 FIORI 4 NOVEMBRE</t>
  </si>
  <si>
    <t>ZB82A75155</t>
  </si>
  <si>
    <t>IL GIARDINO s.n.c.</t>
  </si>
  <si>
    <t>05747540010</t>
  </si>
  <si>
    <t>07/12/2019</t>
  </si>
  <si>
    <t>011940160472</t>
  </si>
  <si>
    <t>16/09/2019</t>
  </si>
  <si>
    <t>FATTURA N. 011940160472 DEL 16/09/2019 CAMPANILE CAPOLUOGO</t>
  </si>
  <si>
    <t>Z6322E93B2</t>
  </si>
  <si>
    <t>IREN Mercato S.p.A.</t>
  </si>
  <si>
    <t>01178580997</t>
  </si>
  <si>
    <t>011940162064</t>
  </si>
  <si>
    <t>FATTURA N. 011940162064 DEL 16/09/2019 FIERA AGRICOLA</t>
  </si>
  <si>
    <t>ZAE2940018</t>
  </si>
  <si>
    <t>011940162065</t>
  </si>
  <si>
    <t>FATTURA N. 011940162065 DEL 16/09/2019 IP POURRIERES CONCENTRICO LUGLIO - AGOSTO</t>
  </si>
  <si>
    <t>ZBB2763597</t>
  </si>
  <si>
    <t>011940162066</t>
  </si>
  <si>
    <t>FATTURA N.011940162066 DEL 16/09/2019 FORNO BALBOUTET AGOSTO</t>
  </si>
  <si>
    <t>011940162067</t>
  </si>
  <si>
    <t>FATTURA N. 011940162067 DEL 16/09/2019 IP BALBOUTET FORFAIT</t>
  </si>
  <si>
    <t>011940167113</t>
  </si>
  <si>
    <t>14/10/2019</t>
  </si>
  <si>
    <t>FATTURA N. 011940167113 DEL 14/10/2019 CAMPANILE CAPOLUOGO</t>
  </si>
  <si>
    <t>14/11/2019</t>
  </si>
  <si>
    <t>011940175686</t>
  </si>
  <si>
    <t>FATTURA N. 011940175686 DEL 14/10/2019  IP POURRIERES CONCENTRICO SETTEMBRE</t>
  </si>
  <si>
    <t>011940175687</t>
  </si>
  <si>
    <t xml:space="preserve">FATTURA N.011940175687 DEL 14/10/2018  FORNO BALBOUTET SETTEMBRE
</t>
  </si>
  <si>
    <t>011940175688</t>
  </si>
  <si>
    <t>FATTURA N. 011940175688 DEL 14/10/2019 IP BALBOUTET FORFAIT SETTEMBRE</t>
  </si>
  <si>
    <t>427</t>
  </si>
  <si>
    <t>20/09/2019</t>
  </si>
  <si>
    <t>FATTURA N. 427 DEL 20/09/2019 ACQUISTO MATERIALI  PER SERVIZIO MANUTENZIONE</t>
  </si>
  <si>
    <t>Z8629C9E27</t>
  </si>
  <si>
    <t>MARCELLIN PAOLO GUIDO</t>
  </si>
  <si>
    <t>06123240019</t>
  </si>
  <si>
    <t>MRCPGD68C28G674D</t>
  </si>
  <si>
    <t>428</t>
  </si>
  <si>
    <t>FATTURA N. 428 DEL 20/09/2019 ACQUISTO MATERIALI  PER UFFICI</t>
  </si>
  <si>
    <t>119226866</t>
  </si>
  <si>
    <t>FATTURA N. 119226866 DEL 30/09/2019  01/07/2019 al 04/09/2019 RISCALDAMENTO</t>
  </si>
  <si>
    <t>Z1F28775BC</t>
  </si>
  <si>
    <t>METAN ALPI SESTRIERE srl</t>
  </si>
  <si>
    <t>06165040012</t>
  </si>
  <si>
    <t>119226867</t>
  </si>
  <si>
    <t>FATTURA N. 119226867 DEL 30/09/2019  01/07/2019 al 04/09/2019 RISCALDAMENTO</t>
  </si>
  <si>
    <t>39</t>
  </si>
  <si>
    <t>FATTURA N. 39 DEL 14/10/2019 INCARICO PER LA GESTIONE INERENTE LE VISITE GUIDATE SUL TERRITORIO DEL COMUNE DI USSEAUX</t>
  </si>
  <si>
    <t>13/11/2019</t>
  </si>
  <si>
    <t>7X04227905</t>
  </si>
  <si>
    <t>FATTURA N. 7X04227905 DEL 14/10/2019  AGOSTO - SETTEMBRE 6BIM 2019</t>
  </si>
  <si>
    <t>Z722866BD9</t>
  </si>
  <si>
    <t>TELECOM ITALIA SPA</t>
  </si>
  <si>
    <t>00488410010</t>
  </si>
  <si>
    <t>18/11/2019</t>
  </si>
  <si>
    <t>18/19</t>
  </si>
  <si>
    <t>ADD. COMUNALE 2018</t>
  </si>
  <si>
    <t>Z7E2A2FA84</t>
  </si>
  <si>
    <t>RE.VE.DI. SERVICE SRL</t>
  </si>
  <si>
    <t>05640170014</t>
  </si>
  <si>
    <t>458.2019</t>
  </si>
  <si>
    <t>FATTURA N. 458.2019 DEL 09/09/2019 SOSE</t>
  </si>
  <si>
    <t>ZF626BCBE9</t>
  </si>
  <si>
    <t>STUDIO SIGAUDIO S.R.L.</t>
  </si>
  <si>
    <t>10459410014</t>
  </si>
  <si>
    <t>8A00678580</t>
  </si>
  <si>
    <t>FATTURA N. 8A00678580 DEL 07/10/2019 6BIM 2019 Agosto - Settembre 012183909</t>
  </si>
  <si>
    <t>Z9928ABE86</t>
  </si>
  <si>
    <t>21/10/2019</t>
  </si>
  <si>
    <t>8A00680805</t>
  </si>
  <si>
    <t>FATTURA N. 8A00680805 DEL 07/10/2019 6BIM 2019 Agosto - Settembre 0121884737</t>
  </si>
  <si>
    <t>7X04204896</t>
  </si>
  <si>
    <t>FATTURA N.7X04204896 DEL 14/10/2019 6BIM 2019</t>
  </si>
  <si>
    <t>240/V</t>
  </si>
  <si>
    <t>FATTURA N. 240/V DEL 10/10/2019  FORNITURA PNEUMATICI DA NEVE MEZZO SCUOLABUS MERCEDES SPRINTER 4X4 - EB898WE</t>
  </si>
  <si>
    <t>ZE529FF055</t>
  </si>
  <si>
    <t>UGHETTO GOMME snc DI UGHETTO Lodovico &amp; C</t>
  </si>
  <si>
    <t>07654600019</t>
  </si>
  <si>
    <t>255/V</t>
  </si>
  <si>
    <t>29/10/2019</t>
  </si>
  <si>
    <t>FATTURA N. 255/V DEL 29/10/2019 PNEUMATICI CHIODATI PORTER</t>
  </si>
  <si>
    <t>ZD52A1E7E7</t>
  </si>
  <si>
    <t>1930041328</t>
  </si>
  <si>
    <t>12/09/2019</t>
  </si>
  <si>
    <t>cig  ZBF0E333DD Ove applicabile, imposta di bollo assolta in modo virtuale ai sensi del DM 17 giugno 2014.</t>
  </si>
  <si>
    <t>01/11/2019</t>
  </si>
  <si>
    <t>011940167114</t>
  </si>
  <si>
    <t>FATTURA N. 011940167114 DEL 14/10/2019 MANIFESTAZIONE</t>
  </si>
  <si>
    <t>366/19/3</t>
  </si>
  <si>
    <t>FATTURA N. 366/19/3 DEL 30/09/2019  LUGLIO - SETTEMBRE</t>
  </si>
  <si>
    <t>Z0519E39FC</t>
  </si>
  <si>
    <t>01/10/2019</t>
  </si>
  <si>
    <t>TECNOTEAM S.R.L.</t>
  </si>
  <si>
    <t>03070730019</t>
  </si>
  <si>
    <t>017700200221226</t>
  </si>
  <si>
    <t>FATTURA N.017700200221226 DEL 10/092019  ILLUMINAZIONE ORATORIO AGOSTO - SETTEMBRE</t>
  </si>
  <si>
    <t>Z3F22E93CC</t>
  </si>
  <si>
    <t>11/09/2019</t>
  </si>
  <si>
    <t>ENEL SERVIZIO ELETTRICO</t>
  </si>
  <si>
    <t>09633951000</t>
  </si>
  <si>
    <t>PJ01686885</t>
  </si>
  <si>
    <t>FATTURA N. PJ01686885 DEL 30/09/2019 CARBURANTE</t>
  </si>
  <si>
    <t>Z0A271EAD2</t>
  </si>
  <si>
    <t>KUWAIT PETROLEUM ITALIA SPA</t>
  </si>
  <si>
    <t>00891951006</t>
  </si>
  <si>
    <t>PJ01808192</t>
  </si>
  <si>
    <t>FATTURA N. PJ01808192 DEL 31/10/2019 CARBURANTE</t>
  </si>
  <si>
    <t>15/12/2019</t>
  </si>
  <si>
    <t>1930051114</t>
  </si>
  <si>
    <t>FATTURA N. 1930051114 DEL 31/10/2019 Inverso fraisse - 2 nuovi pl rev</t>
  </si>
  <si>
    <t>Z8524A6724</t>
  </si>
  <si>
    <t>30/12/2019</t>
  </si>
  <si>
    <t>017700200221227</t>
  </si>
  <si>
    <t>10/11/2019</t>
  </si>
  <si>
    <t>FATTURA N. 017700200221227 DEL 10/11/2019 ILLUMINAZIONE ORATORIO</t>
  </si>
  <si>
    <t>11/12/2019</t>
  </si>
  <si>
    <t>1900022885-PA</t>
  </si>
  <si>
    <t>FATTURA N. 1900022885-PA DEL 08/11/2019 Bolletta Servizio Idrico relativa al periodo 01/07/2019 - 31/10/2019</t>
  </si>
  <si>
    <t>SMAT GRUPPO-SOCIETA' METROPOLI TANA ACQUE TORINO SpA</t>
  </si>
  <si>
    <t>07937540016</t>
  </si>
  <si>
    <t>13/12/2019</t>
  </si>
  <si>
    <t>1900022886-PA</t>
  </si>
  <si>
    <t>FATTURA N. 1900022886-PA DEL 08/11/2019 Bolletta Servizio Idrico relativa al periodo 01/07/2019 - 31/10/2019</t>
  </si>
  <si>
    <t>12/PA</t>
  </si>
  <si>
    <t>Fattura PA del 14/10/2019 N.ro 12/PA INFRASTRUTTURAZIONE MARGARIA ASSIETTA</t>
  </si>
  <si>
    <t>23/10/2019</t>
  </si>
  <si>
    <t>12/11/2019</t>
  </si>
  <si>
    <t>18/04</t>
  </si>
  <si>
    <t>FATTURA N. 18/04 DEL 10/11/2019 AFFIDAMENTO MANUTENZIONE ARREDO URBANO IN LEGNO</t>
  </si>
  <si>
    <t>ZA12A7CE84</t>
  </si>
  <si>
    <t>MATTIA BREUZA</t>
  </si>
  <si>
    <t>10033460014</t>
  </si>
  <si>
    <t>13/19 ME</t>
  </si>
  <si>
    <t>FATTURA N. 13/19 ME DEL 11/11/2019 Fornitura fiori</t>
  </si>
  <si>
    <t>Z532A85272</t>
  </si>
  <si>
    <t>FLORICOLTURA "LA SERRA" di COMBA DAVIDE</t>
  </si>
  <si>
    <t>05275620010</t>
  </si>
  <si>
    <t>43</t>
  </si>
  <si>
    <t>FATTURA N. 43 DEL 11/11/2019 INCARICO PER LA GESTIONE INERENTE LE VISITE GUIDATE SUL TERRITORIO DEL COMUNE DI USSEAUX</t>
  </si>
  <si>
    <t>06/12/2019</t>
  </si>
  <si>
    <t>282</t>
  </si>
  <si>
    <t>ALLACCIO ALLA RETE ELETTRICA COLONNINE RICARICA E-BIKE, DEFIBRILLATORI E POSTAZIONI TELECAMERE SUL TERRITORIO COMUNALE - IMPEGNO DI SPESA</t>
  </si>
  <si>
    <t>Z8E276A5FB</t>
  </si>
  <si>
    <t>BOUC WALTER IMPIANTI ELETTRICI</t>
  </si>
  <si>
    <t>08472300014</t>
  </si>
  <si>
    <t>78</t>
  </si>
  <si>
    <t>FATTURA N. 78 DEL 31/10/2019 SERVIZIO TRASPORTO SCUOLABUS ANNO SCOLASTICO 2019-20. OTTOBRE</t>
  </si>
  <si>
    <t>ZD529C34F7</t>
  </si>
  <si>
    <t>GHIONE PIERFRANCO</t>
  </si>
  <si>
    <t>05490580015</t>
  </si>
  <si>
    <t>GHNPFR66E03G674F</t>
  </si>
  <si>
    <t>74</t>
  </si>
  <si>
    <t>FATTURA N. 78 DEL 31/10/2019 SERVIZIO TRASPORTO SCUOLABUS ANNO SCOLASTICO 2019-20. SETTEMBRE</t>
  </si>
  <si>
    <t>21/11/2019</t>
  </si>
  <si>
    <t>0000027/\PA</t>
  </si>
  <si>
    <t>FATTURA N. 0000027/\PA DEL 13/11/2013 LAVORI DI RIQUALIFICAZIONE URBANA VILLAGGI ALPINI DI USSEAUX - 1° PROGRAMMA 6000 CAMPANILI -</t>
  </si>
  <si>
    <t>Z992A9ABCF</t>
  </si>
  <si>
    <t>FA.RE s.a.s. di Fasolis Arch. Raffaellea &amp; C.</t>
  </si>
  <si>
    <t>00204070056</t>
  </si>
  <si>
    <t>25/11/2019</t>
  </si>
  <si>
    <t>Fattura PA del 31/10/2019 N.ro 1/PA ASSISTENZA IN FASE DI PROGETTO ED ESECUTIVA OPERE DI INTERRAMENTO LINNE SERVIZI PUBBLICI</t>
  </si>
  <si>
    <t>Z151EDB706</t>
  </si>
  <si>
    <t>CLAUDIO PASCHETTO</t>
  </si>
  <si>
    <t>09859120017</t>
  </si>
  <si>
    <t>PSCCLD54C28I154W</t>
  </si>
  <si>
    <t>26/11/2019</t>
  </si>
  <si>
    <t>FATTPA 14_19</t>
  </si>
  <si>
    <t>27/10/2019</t>
  </si>
  <si>
    <t>FATTURA N. FATTPA 14_19 DEL 27/10/2019 P.S.R. 2014-2020 - MISURA 4 OPERAZIONE 4.3.3 INFRASTRUTTURE PER GLI ALPEGGI
PROGETTO DI INFRASTRUTTURAZIONE DELLA MARGHERIA DELL'ASSIETTA (2.270 m.s.l.m.)
2° STATO DI AVANZAMENTO LAVORI (96,771%).</t>
  </si>
  <si>
    <t>POMERO ARCH. STEFANO</t>
  </si>
  <si>
    <t>02718040047</t>
  </si>
  <si>
    <t>PMRSFN72H09D205P</t>
  </si>
  <si>
    <t>23-2019</t>
  </si>
  <si>
    <t>FATTURA N. 23-2019 DEL 01/11/2019  Redazione piano di sicurezza evento in Balboutet</t>
  </si>
  <si>
    <t>ZBE29908D2</t>
  </si>
  <si>
    <t>Giuseppe Ballario</t>
  </si>
  <si>
    <t>01075650059</t>
  </si>
  <si>
    <t>BLLGPP70B13B791N</t>
  </si>
  <si>
    <t>31/2019</t>
  </si>
  <si>
    <t>24/10/2019</t>
  </si>
  <si>
    <t>FATTURA N. 31/2019 DEL 24/10/2019 PROGRAMMA 6000 LIQUIDAZIONE SALDO SPESE TECNICHE</t>
  </si>
  <si>
    <t>Z950D4AA73</t>
  </si>
  <si>
    <t>PIERO PAZE'</t>
  </si>
  <si>
    <t>05246590011</t>
  </si>
  <si>
    <t>PZAPRI60L11G674N</t>
  </si>
  <si>
    <t>23/11/2019</t>
  </si>
  <si>
    <t>21/PA</t>
  </si>
  <si>
    <t>FATTURA N. 21/PA DEL 31/10/2019 INCARICO PER RICONFINAMENTO TERRENI COMUNALI IN LOCALITA' PIAN DELL'ALPE</t>
  </si>
  <si>
    <t>Z712425AB0</t>
  </si>
  <si>
    <t>S.T.A. STUDIO TECNICO ASSOCIATO</t>
  </si>
  <si>
    <t>07974850013</t>
  </si>
  <si>
    <t>119/001</t>
  </si>
  <si>
    <t>FATTURA N. 119/001 DEL 14/11/2019 INCARICO PROFESSIONALE PER REDAZIONE "DIAGNOSI ENERGETICA" DEL FABBRICATO COMUNALE ALPEGGIO STALLA PIAN DELL'ALPE</t>
  </si>
  <si>
    <t>Z8729A3D8D</t>
  </si>
  <si>
    <t>STUDIO AITEC INGEGNERI ASSOCIATI</t>
  </si>
  <si>
    <t>08405490015</t>
  </si>
  <si>
    <t>28/11/2019</t>
  </si>
  <si>
    <t>120/001</t>
  </si>
  <si>
    <t>NOTA DI CREDITO PER ERRATA APPLICAZIONE DELLA SCISSIONE DEI PAGAMENTI
Determina n.117/2019
codice CIG: Z8729A3D8D</t>
  </si>
  <si>
    <t>03/12/2019</t>
  </si>
  <si>
    <t>121/001</t>
  </si>
  <si>
    <t>FATTURA N. 121/001 DEL 25/11/2019 INCARICO PROFESSIONALE PER REDAZIONE "DIAGNOSI ENERGETICA" DEL FABBRICATO COMUNALE ALPEGGIO STALLA PIAN DELL'ALPE</t>
  </si>
  <si>
    <t>18/12/2019</t>
  </si>
  <si>
    <t>05/12/2019</t>
  </si>
  <si>
    <t>12</t>
  </si>
  <si>
    <t>30/07/2019</t>
  </si>
  <si>
    <t>FATTURA N. 12 DEL 30/07/2019 LAVORI DI SISTEMAZIONE AREA PARCO PUBBLICO CAPOLUOGO</t>
  </si>
  <si>
    <t>Z622903A70</t>
  </si>
  <si>
    <t>01/08/2019</t>
  </si>
  <si>
    <t>27/12/2019</t>
  </si>
  <si>
    <t>2/PA</t>
  </si>
  <si>
    <t>FATTURA N. 2/PA DEL 03/12/2019 CRONOSCALATA E MTB 5 BORGATE</t>
  </si>
  <si>
    <t>ZCB2A163C9</t>
  </si>
  <si>
    <t>02271/19</t>
  </si>
  <si>
    <t>FATTURA N.02271/19 DEL 11/12/2019  MATERIALE PER UFFICIO TURISTICO</t>
  </si>
  <si>
    <t>Z712A98B75</t>
  </si>
  <si>
    <t>LINEACARTA s.a.s. di RICHIARDONE &amp; C</t>
  </si>
  <si>
    <t>06597480018</t>
  </si>
  <si>
    <t>02PA/2019</t>
  </si>
  <si>
    <t>FATTURA N. 02PA/2019 DEL 19/11/2019 QUADRI IN LEGNO</t>
  </si>
  <si>
    <t>Z242A848B8</t>
  </si>
  <si>
    <t>20/11/2019</t>
  </si>
  <si>
    <t>ENRICO CHALLIER</t>
  </si>
  <si>
    <t>08696320012</t>
  </si>
  <si>
    <t>CHLNRC74H23G674T</t>
  </si>
  <si>
    <t>958</t>
  </si>
  <si>
    <t>FATTURA N. 958 DEL 18/11/2019 FORNITURA PAINTE INSTALLARTE</t>
  </si>
  <si>
    <t>ZAC2AAC471</t>
  </si>
  <si>
    <t>REGIONE PIEMONTE - DIREZ. PROM.  CULT. TUR. E SPORT - A2008B</t>
  </si>
  <si>
    <t>02843860012</t>
  </si>
  <si>
    <t>19/12/2019</t>
  </si>
  <si>
    <t>8719344538</t>
  </si>
  <si>
    <t>Fattura N. 8719344538 DEL 28/11/2019 OTTOBRE</t>
  </si>
  <si>
    <t>29/11/2019</t>
  </si>
  <si>
    <t>1930056968</t>
  </si>
  <si>
    <t>FATTURA N. 1930056968 DEL 30/11/2019 MANUTENZIONE IMPIANTI ILLUMINAZIOEN PUBBLICA OTTOBRE</t>
  </si>
  <si>
    <t>19/01/2020</t>
  </si>
  <si>
    <t>1930056478</t>
  </si>
  <si>
    <t>FATTURA N. 1930056478 GESTIONE IMPIANTI ILLUMINAZIONE PUBBLICA NOVEMBRE</t>
  </si>
  <si>
    <t>1930054137</t>
  </si>
  <si>
    <t>FATTURA N. 1930054137 DEL 27/11/2019 CONGUALGLIO MANUTENZIONE</t>
  </si>
  <si>
    <t>ZBF0E333DD</t>
  </si>
  <si>
    <t>16/01/2020</t>
  </si>
  <si>
    <t>1930055638</t>
  </si>
  <si>
    <t>FATTURA N. 1930055638 DEL 27/11/2019 CONGUALGLIO MANUTENZIONE GENNAIO</t>
  </si>
  <si>
    <t>PJ01929289</t>
  </si>
  <si>
    <t>FATTURA N. PJ01929289 DEL 30/11/2019 CARBURANTE MEZZI</t>
  </si>
  <si>
    <t>14/01/2020</t>
  </si>
  <si>
    <t>011940182587</t>
  </si>
  <si>
    <t>FATTURA N. 011940182587 DEL 11/11/2019 IP POURRIERES CONCENTRICO SETTEMBRE - OTTOBRE</t>
  </si>
  <si>
    <t>46/126</t>
  </si>
  <si>
    <t>FATTURE N. 46/126 DEL 30/11/2019 QUOTA DI ADESIONE ANNUALE</t>
  </si>
  <si>
    <t>ZBA2AC1D6B</t>
  </si>
  <si>
    <t>TURING CLUB ITALIANO</t>
  </si>
  <si>
    <t>00856710157</t>
  </si>
  <si>
    <t>1930052337</t>
  </si>
  <si>
    <t>Fraz Laux 6 mila campaniliDet 136 del 09 08 14   CIG 583425752E Ove applicabile, imposta di bollo assolta in modo virtuale ai sensi del DM 17 giugno 2014.</t>
  </si>
  <si>
    <t>Z740FE7541</t>
  </si>
  <si>
    <t>13/01/2020</t>
  </si>
  <si>
    <t>1930055941</t>
  </si>
  <si>
    <t>02/12/2019</t>
  </si>
  <si>
    <t>28/01/2020</t>
  </si>
  <si>
    <t>1930052339</t>
  </si>
  <si>
    <t>LOC POURRIERES 6 mila campaniliDet 136 del 09 08 14   CIG 583425752E Ove applicabile, imposta di bollo assolta in modo virtuale ai sensi del DM 17 giugno 2014.</t>
  </si>
  <si>
    <t>1930055942</t>
  </si>
  <si>
    <t>119230015</t>
  </si>
  <si>
    <t>FATTURA n. 119230015 DEL 29/11/2019 SETTEMBRE</t>
  </si>
  <si>
    <t>119230016</t>
  </si>
  <si>
    <t>FATTURA n. 119230016 DEL 29/11/2019 SETTEMBRE</t>
  </si>
  <si>
    <t>011940182588</t>
  </si>
  <si>
    <t>FATTURA N. 011940182588 DEL 18/11/2019  FORNO BALBOUTET, POURRIERES</t>
  </si>
  <si>
    <t>011940182589</t>
  </si>
  <si>
    <t>FATTURA N. 011940182589 DEL 18/11/2019 IP BALBOUTET FORFAIT</t>
  </si>
  <si>
    <t>011940187109</t>
  </si>
  <si>
    <t>FATTURA N. 011940187109 DEL 18/11/2019 CAMPANILE CAPOLUOGO</t>
  </si>
  <si>
    <t>18/PA</t>
  </si>
  <si>
    <t>FATTURA N. 18/PA DEL 05/12/2019 STRISCIONI INSTALLARTE</t>
  </si>
  <si>
    <t>ZBE2B02207</t>
  </si>
  <si>
    <t>PUBLIESSE DI AGLI' E BERGESE</t>
  </si>
  <si>
    <t>05846650017</t>
  </si>
  <si>
    <t>0000031/\PA</t>
  </si>
  <si>
    <t>5798741872</t>
  </si>
  <si>
    <t>28/12/2019</t>
  </si>
  <si>
    <t>23/12/2019</t>
  </si>
  <si>
    <t>00795/12</t>
  </si>
  <si>
    <t>17/12/2019</t>
  </si>
  <si>
    <t>FATTURA N. 00795/12 DEL 17/12/2019 ASSISTENZA IMU</t>
  </si>
  <si>
    <t>Z012823931</t>
  </si>
  <si>
    <t>ENTI REV srl</t>
  </si>
  <si>
    <t>02037190044</t>
  </si>
  <si>
    <t>15/02/2020</t>
  </si>
  <si>
    <t>85</t>
  </si>
  <si>
    <t>fattura n. 85 del 05/12/2019 SERVIZIO TRASPORTO SCUOLABUS ANNO SCOLASTICO 2019-20.</t>
  </si>
  <si>
    <t>16/12/2019</t>
  </si>
  <si>
    <t>460/19/3</t>
  </si>
  <si>
    <t>NS.FATTURA VENDITA N. 460/19/3 DEL 19/12/2019</t>
  </si>
  <si>
    <t>31/01/2020</t>
  </si>
  <si>
    <t>45</t>
  </si>
  <si>
    <t>INCARICO PER LA GESTIONE INERENTE LE VISITE GUIDATE SUL TERRITORIO DEL COMUNE DI USSEAUX</t>
  </si>
  <si>
    <t>18/01/2020</t>
  </si>
  <si>
    <t>8A00810351</t>
  </si>
  <si>
    <t>FATTURA N. 8A00810351 DEL 05/12/2019 012183909 OTTOBRE - NOVEMBRE 1BIM 2020</t>
  </si>
  <si>
    <t>15/01/2020</t>
  </si>
  <si>
    <t>8A00811990</t>
  </si>
  <si>
    <t>FATTURA N. 8A00811990 DEL 05/12/2019 0121884737 OTTOBRE - NOVEMBRE 1BIM 2020</t>
  </si>
  <si>
    <t>7X04687341</t>
  </si>
  <si>
    <t>FATTURA N.7X04687341 DEL 13/12/2019  OTTOBRE - NOVEMBRE 1BIM 2020</t>
  </si>
  <si>
    <t>20/01/2020</t>
  </si>
  <si>
    <t>7X04984147</t>
  </si>
  <si>
    <t>FATTURA N.7X04984147 DEL 13/12/2019  OTTOBRE - NOVEMBRE 1BIM 2020</t>
  </si>
  <si>
    <t>47</t>
  </si>
  <si>
    <t>FATTURA N. 47 DEL 17/12/2019 INSTALLARTE</t>
  </si>
  <si>
    <t>194/A</t>
  </si>
  <si>
    <t xml:space="preserve">LIQUIDAZIONE PER COPERTURA SPESE FUNEBRI DI PERSONA ANZIANA SEGUITA DAL SERVIZIO SOCIALE
</t>
  </si>
  <si>
    <t>ZCA2A8BA4D</t>
  </si>
  <si>
    <t>GARDENIA &amp; PONS S.N.C.</t>
  </si>
  <si>
    <t>06538340016</t>
  </si>
  <si>
    <t>305</t>
  </si>
  <si>
    <t xml:space="preserve">FATTURA N. 305 DEL 09/12/2019 ACQUISTO DI CARTELLI DI SEGNALAZIONE DI AREA SORVEGLIATA          
</t>
  </si>
  <si>
    <t>ZA12B09E93</t>
  </si>
  <si>
    <t>MAURIZIO TALMON</t>
  </si>
  <si>
    <t>11846800016</t>
  </si>
  <si>
    <t>TLMMRZ65H02G674L</t>
  </si>
  <si>
    <t>19VPR-03099</t>
  </si>
  <si>
    <t>FATTURA N. 19VPR-03099 DEL 17/12/2019 CONVENZIONE COLDIRETTI</t>
  </si>
  <si>
    <t>ZF3272C293</t>
  </si>
  <si>
    <t>24/12/2019</t>
  </si>
  <si>
    <t>IMPRESA VERDE TORINO S.r.l.</t>
  </si>
  <si>
    <t>07900230017</t>
  </si>
  <si>
    <t>23/01/2020</t>
  </si>
  <si>
    <t>011940192515</t>
  </si>
  <si>
    <t>FATTURA N. 011940192515 DEL 16/12/2019 IP POURRIERES CONCENTRICO NOVEMBRE</t>
  </si>
  <si>
    <t>011940192516</t>
  </si>
  <si>
    <t>FATTURA N.011940192516 DEL 16/12/2019 FORNO BALBOUTET, POURRIERES... NOVEMBRE</t>
  </si>
  <si>
    <t>011940192517</t>
  </si>
  <si>
    <t>FATTURA N.011940192517 DEL 16/12/2019 ILLUMINAZIONE PUBBLICA NOVEMBRE</t>
  </si>
  <si>
    <t>011940192885</t>
  </si>
  <si>
    <t>FATTURA N. 011940192885 DEL 16/12/2019 CAMPANILI</t>
  </si>
  <si>
    <t>8719357937</t>
  </si>
  <si>
    <t>Fattura Elettronica relativa all'Identificativo Rendiconto 2104602628 NOVEMBRE</t>
  </si>
  <si>
    <t>30/01/2020</t>
  </si>
  <si>
    <t>016X20191V6001881</t>
  </si>
  <si>
    <t>AP - Servizio PUBBLICA AMMINISTRAZIONE</t>
  </si>
  <si>
    <t>Intesa Sanpaolo S.p.A.</t>
  </si>
  <si>
    <t>11991500015</t>
  </si>
  <si>
    <t>00799960158</t>
  </si>
  <si>
    <t>TOTALI FATTURE:</t>
  </si>
  <si>
    <t>IND. TEMPESTIVITA' FATTURE:</t>
  </si>
  <si>
    <t>Tempestività dei Pagamenti - Elenco Mandati senza Fatture - Periodo 01/10/2019 - 31/12/2019</t>
  </si>
  <si>
    <t>ABATE DAGA MELISSA</t>
  </si>
  <si>
    <t>DIPINTI LOSE E MURALES</t>
  </si>
  <si>
    <t>Z8E2A56B77</t>
  </si>
  <si>
    <t>FERRETTI ANDREA</t>
  </si>
  <si>
    <t>INDENNITA' SINDACO</t>
  </si>
  <si>
    <t>REGIONE PIEMONTE-TESORERIA</t>
  </si>
  <si>
    <t>IRAP AMMINISTRATORI</t>
  </si>
  <si>
    <t>IRAP</t>
  </si>
  <si>
    <t>MAG JLT SpA</t>
  </si>
  <si>
    <t>ASSICURAZIONI ADR KILOMETRICA</t>
  </si>
  <si>
    <t>ZF82A4FCCF</t>
  </si>
  <si>
    <t>ASSICURAZIONI RCT /O</t>
  </si>
  <si>
    <t>ASSICURAZIONI R.C.A AJZ860 € 202,00 - DT159CR € 221,00 - BY836KW € 511,00</t>
  </si>
  <si>
    <t>Z8D2A4FC67</t>
  </si>
  <si>
    <t>ASSICURAZIONE INCENDIO € 735,00 - FURTO € 620,00 - ELETTRONICA € 165,00 - INFORTUNI € 490,00</t>
  </si>
  <si>
    <t>ASSICURAZIONE AT954AT € 1049</t>
  </si>
  <si>
    <t>ASSICURAZIONI EB898WE</t>
  </si>
  <si>
    <t>ASSICURAZIONE EB898WE</t>
  </si>
  <si>
    <t>RE.CO.SOL Rete del Comuni So- lidali</t>
  </si>
  <si>
    <t>QUOTA DI ADESIONE 2019</t>
  </si>
  <si>
    <t>ASSOCIAZIONE ESPACI OCCITAN</t>
  </si>
  <si>
    <t>ALLEANZA NELLE ALPI - GEMEINDENETZWERK GESCHAFTSSTELLE</t>
  </si>
  <si>
    <t>TURISMO TORINO E PROVINCIA - AGENZI ACC. E PROM TURIST</t>
  </si>
  <si>
    <t>QUOTA DI ADESIONE</t>
  </si>
  <si>
    <t>QUOTA 2018</t>
  </si>
  <si>
    <t>22/11/2019</t>
  </si>
  <si>
    <t>BERTEA GIORGIO</t>
  </si>
  <si>
    <t>Rimborso per trasferta a Milano Malpensa per Viaggio in Canada per premiazione Communities in Bloom e trasferta a Roma con Assessore Lidia Sallen per presentazione marchio di qualità dei  Comuni fioriti</t>
  </si>
  <si>
    <t>BLANC FRANCO</t>
  </si>
  <si>
    <t>rimborso per trasferta a Thones in occasione dello scambio annuale  che avviene con la Comunità di Thone</t>
  </si>
  <si>
    <t>PAUTASSO PIERLUIGI</t>
  </si>
  <si>
    <t>Rimborso per andata e ritorno all'aeroporto di Milano Malpensa per accoglienza giudici internazionali Communities in Bloom;</t>
  </si>
  <si>
    <t>ASSOCIAZIONE NAZIONALE ALPINI PROTEZIONE CIVILE</t>
  </si>
  <si>
    <t>CONTRIBUTI ASSOCIAZIONI PER ATTIVITA' SVOLTA SUL TERRITORIO COMUNALE DURANTE LE MANIFESTAZIONI</t>
  </si>
  <si>
    <t>Associazione Revejo</t>
  </si>
  <si>
    <t>CONTRIBUTI ASSOCIAZIONI PER FESTIVAL BORGATE DAL VIVO</t>
  </si>
  <si>
    <t>ASSOCIAZIONE NOI E IL MONDO</t>
  </si>
  <si>
    <t>CONTRIBUTI ASSOCIAZIONI PER MANIFESTAZIONE PINEVALFOLK</t>
  </si>
  <si>
    <t>IRAP RISORSE DECENTRATE</t>
  </si>
  <si>
    <t>IRAP PRODUTTIVITA'</t>
  </si>
  <si>
    <t>GESTIONE IVA IV TRIMESTRE</t>
  </si>
  <si>
    <t>BERTALOT LUISA ECONOMO</t>
  </si>
  <si>
    <t>BOLLO DT159CR</t>
  </si>
  <si>
    <t>CIOFS - FP - PIEMONTE</t>
  </si>
  <si>
    <t>RIMBORSO PERMESSO RETRIBUITO TIZIANA CANALIS</t>
  </si>
  <si>
    <t>CONSORZIO ACEA PINEROLESE</t>
  </si>
  <si>
    <t>SMALTIMENTO RIFIUTI settembre</t>
  </si>
  <si>
    <t>CROCE VERDE</t>
  </si>
  <si>
    <t>CAMPIONATI ITALIANI TRIALS USSEAUX 2019</t>
  </si>
  <si>
    <t>NOTTE ROMANTICA</t>
  </si>
  <si>
    <t>CRONOSCALATA E MTB 5 BORGATE</t>
  </si>
  <si>
    <t>FIERA DI BALBOUTET</t>
  </si>
  <si>
    <t>UNIONE MONTANA "COMUNI OLIMPICI - VIA LATTEA"</t>
  </si>
  <si>
    <t>IRIPARTO DELLE PASSIVITA' IN CAPO ALL'UNIONE MONTANA TRA IL COMUNE DI PRAGELATO E IL COMUNE DI USSEAUX CON DESTINAZIONE AD INTERVENTI DI MANUTENZIONE ORDINARIA DEL TERRITORIO RELATIVAMENTE AL PROCESSO DI LIQUIDAZIONE DELLA COMUNI</t>
  </si>
  <si>
    <t>COMUNE DI PINEROLO -TESORERIA COMUNALE</t>
  </si>
  <si>
    <t>ADESIONE AL SISTEMA BIBLIOTECARIO PINEROLESE  E PARTECIPAZIONE ALLA GESTIONE INFORMATICA ERASMONET - PAGAMENTO QUOTA ANNO 2019.</t>
  </si>
  <si>
    <t>RIMBORSO PER LA 1° SOTTOCOMMISSIONE ELETTORALE CIRCONDARIALE - ANNO 2018.</t>
  </si>
  <si>
    <t>COMITATO PER IL RESTAURO DELL'ANTICA CHIESA DI POURRIERES</t>
  </si>
  <si>
    <t>EROGAZIONE CONTRIBUTO AL Comitato per il restauro dell'Antica Chiesa di Pourrieres</t>
  </si>
  <si>
    <t>SALLEN MARCO - MANSIA BG. LAUX</t>
  </si>
  <si>
    <t>MANSIA LAUX</t>
  </si>
  <si>
    <t>PEYROT VALTER</t>
  </si>
  <si>
    <t>MANSIA USSEAUX</t>
  </si>
  <si>
    <t>BIANCIOTTO SILVIO-MANSIA BG.FR AISSE</t>
  </si>
  <si>
    <t>MANSIA FRAISSE</t>
  </si>
  <si>
    <t>FERRIANI RICCARDO</t>
  </si>
  <si>
    <t>MANSIA</t>
  </si>
  <si>
    <t>IRAP SEGRETARIO</t>
  </si>
  <si>
    <t>COMUNE DI USSEAUX</t>
  </si>
  <si>
    <t>AGEVOLAZIONE TARI</t>
  </si>
  <si>
    <t>SPESE ECONOMALI BUONO N. 4 24,10 N. 7 24,00, N. 9 25,00, N. 14 9,55, N. 16 4,60</t>
  </si>
  <si>
    <t>SPESE ECONOMALI BUONO N. 10 10,10</t>
  </si>
  <si>
    <t>SPESE ECONOMALI BUONO N. 1 26,00, 2 19,80, N. 3 18,00, N. 5 16,00, N. 6 10,00, N. 8 9,00, N. 11 31,90, N. 12 4,90, N. 13 33,50, N. 15 19,90</t>
  </si>
  <si>
    <t>UNIONE MONTANA VALLI CHISONE E GERMANASCA</t>
  </si>
  <si>
    <t>PREGETTI DI INCLUSONE SOCIALE G.M. E P.C.</t>
  </si>
  <si>
    <t>PISCINA</t>
  </si>
  <si>
    <t>SERVIZI SOCIO ASSISTENZIALI</t>
  </si>
  <si>
    <t>CANILE</t>
  </si>
  <si>
    <t>CASSA DEPOSITI E PRESTITI S.p.A</t>
  </si>
  <si>
    <t>RATE MUTUI</t>
  </si>
  <si>
    <t>MINISTERO DELL'ECONOMIA E DELLE FINANZE</t>
  </si>
  <si>
    <t>SERVIZIO TESORERIA</t>
  </si>
  <si>
    <t>TESORERIA</t>
  </si>
  <si>
    <t>GALATI LUCIA</t>
  </si>
  <si>
    <t>ABBONANìMENTI SCUOLABUS</t>
  </si>
  <si>
    <t>CHARRIER NADIA</t>
  </si>
  <si>
    <t>ABBONAMENTI SCUOLABUS CHALLIER SAMANTA</t>
  </si>
  <si>
    <t>TURINETTO LUISELLA</t>
  </si>
  <si>
    <t>ABBONAMENTI SCUOLABUS PERROT ALESSANDRO</t>
  </si>
  <si>
    <t>ABBONAMENTI SCUOLABUS</t>
  </si>
  <si>
    <t>SERVIZIO</t>
  </si>
  <si>
    <t>CANTON LUCIANA</t>
  </si>
  <si>
    <t>MULINO CANTON</t>
  </si>
  <si>
    <t>CITTA' METROPOLITANA DI TORINO</t>
  </si>
  <si>
    <t>CONCESSIONE DI DERIVAZIONE D'ACQUA - DEPOSITO CAUZIONALE, PRATICA N. 116/3</t>
  </si>
  <si>
    <t>CONCESSIONE DI DERIVAZIONE D'ACQUA - SPESE DI SORVEGLIANZA E TARGA PRATICA N. 116/3</t>
  </si>
  <si>
    <t>CONCESSIONE DI DERIVAZIONE D'ACQUA COPIA PE EVENTUALE PRESENTAZIONE ALL'UFFICIO</t>
  </si>
  <si>
    <t>UFFICIO IVA</t>
  </si>
  <si>
    <t>GESTIONE IVA ANTICIPO IVA</t>
  </si>
  <si>
    <t>COMMISSIONE PAGAMENTO ADUE B2BCOD DISP 011912170GHGXR NOME  CASSA DEPOSITI E PRESTITI SPAMANDATO 29284400088525 (CASSA)</t>
  </si>
  <si>
    <t>COMMISSIONE PAGAMENTO ADUE B2BCOD DISP 011912170GHGXN NOME  CASSA DEPOSITI E PRESTITI SPAMANDATO 29284400088525 (CASSA)</t>
  </si>
  <si>
    <t>PAGAMENTO SPESE A CARICO ENTE</t>
  </si>
  <si>
    <t>RATE MUTUO</t>
  </si>
  <si>
    <t>AGENZIA DELLE ENTRATE</t>
  </si>
  <si>
    <t>f24 ep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</si>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</sst>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51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2019</v>
      </c>
      <c r="B8" s="108">
        <v>222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5807.2</v>
      </c>
      <c r="H8" s="112">
        <v>1047.2</v>
      </c>
      <c r="I8" s="107" t="s">
        <v>118</v>
      </c>
      <c r="J8" s="112">
        <f>IF(I8="SI",G8-H8,G8)</f>
        <v>4760</v>
      </c>
      <c r="K8" s="299" t="s">
        <v>119</v>
      </c>
      <c r="L8" s="108">
        <v>2019</v>
      </c>
      <c r="M8" s="108">
        <v>1998</v>
      </c>
      <c r="N8" s="109" t="s">
        <v>114</v>
      </c>
      <c r="O8" s="111" t="s">
        <v>120</v>
      </c>
      <c r="P8" s="109" t="s">
        <v>121</v>
      </c>
      <c r="Q8" s="109" t="s">
        <v>122</v>
      </c>
      <c r="R8" s="108">
        <v>3</v>
      </c>
      <c r="S8" s="111" t="s">
        <v>123</v>
      </c>
      <c r="T8" s="108">
        <v>1070103</v>
      </c>
      <c r="U8" s="108">
        <v>2560</v>
      </c>
      <c r="V8" s="108">
        <v>2079</v>
      </c>
      <c r="W8" s="108">
        <v>99</v>
      </c>
      <c r="X8" s="113">
        <v>2019</v>
      </c>
      <c r="Y8" s="113">
        <v>123</v>
      </c>
      <c r="Z8" s="113">
        <v>0</v>
      </c>
      <c r="AA8" s="114" t="s">
        <v>124</v>
      </c>
      <c r="AB8" s="108">
        <v>498</v>
      </c>
      <c r="AC8" s="109" t="s">
        <v>125</v>
      </c>
      <c r="AD8" s="300" t="s">
        <v>126</v>
      </c>
      <c r="AE8" s="300" t="s">
        <v>125</v>
      </c>
      <c r="AF8" s="301">
        <f>AE8-AD8</f>
        <v>33</v>
      </c>
      <c r="AG8" s="302">
        <f>IF(AI8="SI",0,J8)</f>
        <v>4760</v>
      </c>
      <c r="AH8" s="303">
        <f>AG8*AF8</f>
        <v>157080</v>
      </c>
      <c r="AI8" s="304" t="s">
        <v>127</v>
      </c>
    </row>
    <row r="9" spans="1:35" ht="15">
      <c r="A9" s="108">
        <v>2019</v>
      </c>
      <c r="B9" s="108">
        <v>223</v>
      </c>
      <c r="C9" s="109" t="s">
        <v>114</v>
      </c>
      <c r="D9" s="297" t="s">
        <v>128</v>
      </c>
      <c r="E9" s="109" t="s">
        <v>129</v>
      </c>
      <c r="F9" s="298" t="s">
        <v>130</v>
      </c>
      <c r="G9" s="112">
        <v>24.9</v>
      </c>
      <c r="H9" s="112">
        <v>0</v>
      </c>
      <c r="I9" s="107" t="s">
        <v>127</v>
      </c>
      <c r="J9" s="112">
        <f>IF(I9="SI",G9-H9,G9)</f>
        <v>24.9</v>
      </c>
      <c r="K9" s="299" t="s">
        <v>131</v>
      </c>
      <c r="L9" s="108">
        <v>2019</v>
      </c>
      <c r="M9" s="108">
        <v>1988</v>
      </c>
      <c r="N9" s="109" t="s">
        <v>114</v>
      </c>
      <c r="O9" s="111" t="s">
        <v>132</v>
      </c>
      <c r="P9" s="109" t="s">
        <v>133</v>
      </c>
      <c r="Q9" s="109" t="s">
        <v>134</v>
      </c>
      <c r="R9" s="108">
        <v>1</v>
      </c>
      <c r="S9" s="111" t="s">
        <v>135</v>
      </c>
      <c r="T9" s="108">
        <v>1010203</v>
      </c>
      <c r="U9" s="108">
        <v>140</v>
      </c>
      <c r="V9" s="108">
        <v>1050</v>
      </c>
      <c r="W9" s="108">
        <v>5</v>
      </c>
      <c r="X9" s="113">
        <v>2019</v>
      </c>
      <c r="Y9" s="113">
        <v>27</v>
      </c>
      <c r="Z9" s="113">
        <v>0</v>
      </c>
      <c r="AA9" s="114" t="s">
        <v>124</v>
      </c>
      <c r="AB9" s="108">
        <v>484</v>
      </c>
      <c r="AC9" s="109" t="s">
        <v>125</v>
      </c>
      <c r="AD9" s="300" t="s">
        <v>136</v>
      </c>
      <c r="AE9" s="300" t="s">
        <v>125</v>
      </c>
      <c r="AF9" s="301">
        <f>AE9-AD9</f>
        <v>42</v>
      </c>
      <c r="AG9" s="302">
        <f>IF(AI9="SI",0,J9)</f>
        <v>24.9</v>
      </c>
      <c r="AH9" s="303">
        <f>AG9*AF9</f>
        <v>1045.8</v>
      </c>
      <c r="AI9" s="304" t="s">
        <v>127</v>
      </c>
    </row>
    <row r="10" spans="1:35" ht="15">
      <c r="A10" s="108">
        <v>2019</v>
      </c>
      <c r="B10" s="108">
        <v>224</v>
      </c>
      <c r="C10" s="109" t="s">
        <v>114</v>
      </c>
      <c r="D10" s="297" t="s">
        <v>137</v>
      </c>
      <c r="E10" s="109" t="s">
        <v>116</v>
      </c>
      <c r="F10" s="298" t="s">
        <v>138</v>
      </c>
      <c r="G10" s="112">
        <v>1572.75</v>
      </c>
      <c r="H10" s="112">
        <v>0</v>
      </c>
      <c r="I10" s="107" t="s">
        <v>127</v>
      </c>
      <c r="J10" s="112">
        <f>IF(I10="SI",G10-H10,G10)</f>
        <v>1572.75</v>
      </c>
      <c r="K10" s="299" t="s">
        <v>139</v>
      </c>
      <c r="L10" s="108">
        <v>2019</v>
      </c>
      <c r="M10" s="108">
        <v>1997</v>
      </c>
      <c r="N10" s="109" t="s">
        <v>114</v>
      </c>
      <c r="O10" s="111" t="s">
        <v>120</v>
      </c>
      <c r="P10" s="109" t="s">
        <v>121</v>
      </c>
      <c r="Q10" s="109" t="s">
        <v>122</v>
      </c>
      <c r="R10" s="108">
        <v>3</v>
      </c>
      <c r="S10" s="111" t="s">
        <v>123</v>
      </c>
      <c r="T10" s="108">
        <v>1070103</v>
      </c>
      <c r="U10" s="108">
        <v>2560</v>
      </c>
      <c r="V10" s="108">
        <v>1225</v>
      </c>
      <c r="W10" s="108">
        <v>99</v>
      </c>
      <c r="X10" s="113">
        <v>2019</v>
      </c>
      <c r="Y10" s="113">
        <v>73</v>
      </c>
      <c r="Z10" s="113">
        <v>0</v>
      </c>
      <c r="AA10" s="114" t="s">
        <v>124</v>
      </c>
      <c r="AB10" s="108">
        <v>497</v>
      </c>
      <c r="AC10" s="109" t="s">
        <v>125</v>
      </c>
      <c r="AD10" s="300" t="s">
        <v>126</v>
      </c>
      <c r="AE10" s="300" t="s">
        <v>125</v>
      </c>
      <c r="AF10" s="301">
        <f>AE10-AD10</f>
        <v>33</v>
      </c>
      <c r="AG10" s="302">
        <f>IF(AI10="SI",0,J10)</f>
        <v>1572.75</v>
      </c>
      <c r="AH10" s="303">
        <f>AG10*AF10</f>
        <v>51900.75</v>
      </c>
      <c r="AI10" s="304" t="s">
        <v>127</v>
      </c>
    </row>
    <row r="11" spans="1:35" ht="15">
      <c r="A11" s="108">
        <v>2019</v>
      </c>
      <c r="B11" s="108">
        <v>225</v>
      </c>
      <c r="C11" s="109" t="s">
        <v>114</v>
      </c>
      <c r="D11" s="297" t="s">
        <v>140</v>
      </c>
      <c r="E11" s="109" t="s">
        <v>141</v>
      </c>
      <c r="F11" s="298" t="s">
        <v>142</v>
      </c>
      <c r="G11" s="112">
        <v>590.76</v>
      </c>
      <c r="H11" s="112">
        <v>106.53</v>
      </c>
      <c r="I11" s="107" t="s">
        <v>118</v>
      </c>
      <c r="J11" s="112">
        <f>IF(I11="SI",G11-H11,G11)</f>
        <v>484.23</v>
      </c>
      <c r="K11" s="299" t="s">
        <v>143</v>
      </c>
      <c r="L11" s="108">
        <v>2019</v>
      </c>
      <c r="M11" s="108">
        <v>1985</v>
      </c>
      <c r="N11" s="109" t="s">
        <v>114</v>
      </c>
      <c r="O11" s="111" t="s">
        <v>144</v>
      </c>
      <c r="P11" s="109" t="s">
        <v>145</v>
      </c>
      <c r="Q11" s="109" t="s">
        <v>122</v>
      </c>
      <c r="R11" s="108">
        <v>1</v>
      </c>
      <c r="S11" s="111" t="s">
        <v>135</v>
      </c>
      <c r="T11" s="108">
        <v>1080203</v>
      </c>
      <c r="U11" s="108">
        <v>2890</v>
      </c>
      <c r="V11" s="108">
        <v>1938</v>
      </c>
      <c r="W11" s="108">
        <v>99</v>
      </c>
      <c r="X11" s="113">
        <v>2019</v>
      </c>
      <c r="Y11" s="113">
        <v>26</v>
      </c>
      <c r="Z11" s="113">
        <v>0</v>
      </c>
      <c r="AA11" s="114" t="s">
        <v>124</v>
      </c>
      <c r="AB11" s="108">
        <v>475</v>
      </c>
      <c r="AC11" s="109" t="s">
        <v>125</v>
      </c>
      <c r="AD11" s="300" t="s">
        <v>146</v>
      </c>
      <c r="AE11" s="300" t="s">
        <v>125</v>
      </c>
      <c r="AF11" s="301">
        <f>AE11-AD11</f>
        <v>22</v>
      </c>
      <c r="AG11" s="302">
        <f>IF(AI11="SI",0,J11)</f>
        <v>484.23</v>
      </c>
      <c r="AH11" s="303">
        <f>AG11*AF11</f>
        <v>10653.060000000001</v>
      </c>
      <c r="AI11" s="304" t="s">
        <v>127</v>
      </c>
    </row>
    <row r="12" spans="1:35" ht="15">
      <c r="A12" s="108">
        <v>2019</v>
      </c>
      <c r="B12" s="108">
        <v>226</v>
      </c>
      <c r="C12" s="109" t="s">
        <v>114</v>
      </c>
      <c r="D12" s="297" t="s">
        <v>147</v>
      </c>
      <c r="E12" s="109" t="s">
        <v>148</v>
      </c>
      <c r="F12" s="298" t="s">
        <v>149</v>
      </c>
      <c r="G12" s="112">
        <v>244</v>
      </c>
      <c r="H12" s="112">
        <v>44</v>
      </c>
      <c r="I12" s="107" t="s">
        <v>118</v>
      </c>
      <c r="J12" s="112">
        <f>IF(I12="SI",G12-H12,G12)</f>
        <v>200</v>
      </c>
      <c r="K12" s="299" t="s">
        <v>122</v>
      </c>
      <c r="L12" s="108">
        <v>2019</v>
      </c>
      <c r="M12" s="108">
        <v>1697</v>
      </c>
      <c r="N12" s="109" t="s">
        <v>150</v>
      </c>
      <c r="O12" s="111" t="s">
        <v>151</v>
      </c>
      <c r="P12" s="109" t="s">
        <v>152</v>
      </c>
      <c r="Q12" s="109" t="s">
        <v>122</v>
      </c>
      <c r="R12" s="108">
        <v>1</v>
      </c>
      <c r="S12" s="111" t="s">
        <v>135</v>
      </c>
      <c r="T12" s="108">
        <v>1010202</v>
      </c>
      <c r="U12" s="108">
        <v>130</v>
      </c>
      <c r="V12" s="108">
        <v>1051</v>
      </c>
      <c r="W12" s="108">
        <v>99</v>
      </c>
      <c r="X12" s="113">
        <v>2019</v>
      </c>
      <c r="Y12" s="113">
        <v>124</v>
      </c>
      <c r="Z12" s="113">
        <v>0</v>
      </c>
      <c r="AA12" s="114" t="s">
        <v>124</v>
      </c>
      <c r="AB12" s="108">
        <v>472</v>
      </c>
      <c r="AC12" s="109" t="s">
        <v>125</v>
      </c>
      <c r="AD12" s="300" t="s">
        <v>153</v>
      </c>
      <c r="AE12" s="300" t="s">
        <v>125</v>
      </c>
      <c r="AF12" s="301">
        <f>AE12-AD12</f>
        <v>87</v>
      </c>
      <c r="AG12" s="302">
        <f>IF(AI12="SI",0,J12)</f>
        <v>200</v>
      </c>
      <c r="AH12" s="303">
        <f>AG12*AF12</f>
        <v>17400</v>
      </c>
      <c r="AI12" s="304" t="s">
        <v>127</v>
      </c>
    </row>
    <row r="13" spans="1:35" ht="15">
      <c r="A13" s="108">
        <v>2019</v>
      </c>
      <c r="B13" s="108">
        <v>228</v>
      </c>
      <c r="C13" s="109" t="s">
        <v>154</v>
      </c>
      <c r="D13" s="297" t="s">
        <v>155</v>
      </c>
      <c r="E13" s="109" t="s">
        <v>156</v>
      </c>
      <c r="F13" s="298" t="s">
        <v>157</v>
      </c>
      <c r="G13" s="112">
        <v>4209</v>
      </c>
      <c r="H13" s="112">
        <v>759</v>
      </c>
      <c r="I13" s="107" t="s">
        <v>127</v>
      </c>
      <c r="J13" s="112">
        <f>IF(I13="SI",G13-H13,G13)</f>
        <v>4209</v>
      </c>
      <c r="K13" s="299" t="s">
        <v>158</v>
      </c>
      <c r="L13" s="108">
        <v>2019</v>
      </c>
      <c r="M13" s="108">
        <v>2177</v>
      </c>
      <c r="N13" s="109" t="s">
        <v>159</v>
      </c>
      <c r="O13" s="111" t="s">
        <v>160</v>
      </c>
      <c r="P13" s="109" t="s">
        <v>161</v>
      </c>
      <c r="Q13" s="109" t="s">
        <v>162</v>
      </c>
      <c r="R13" s="108">
        <v>3</v>
      </c>
      <c r="S13" s="111" t="s">
        <v>123</v>
      </c>
      <c r="T13" s="108">
        <v>1070203</v>
      </c>
      <c r="U13" s="108">
        <v>2670</v>
      </c>
      <c r="V13" s="108">
        <v>1233</v>
      </c>
      <c r="W13" s="108">
        <v>99</v>
      </c>
      <c r="X13" s="113">
        <v>2019</v>
      </c>
      <c r="Y13" s="113">
        <v>94</v>
      </c>
      <c r="Z13" s="113">
        <v>0</v>
      </c>
      <c r="AA13" s="114" t="s">
        <v>124</v>
      </c>
      <c r="AB13" s="108">
        <v>494</v>
      </c>
      <c r="AC13" s="109" t="s">
        <v>125</v>
      </c>
      <c r="AD13" s="300" t="s">
        <v>156</v>
      </c>
      <c r="AE13" s="300" t="s">
        <v>125</v>
      </c>
      <c r="AF13" s="301">
        <f>AE13-AD13</f>
        <v>47</v>
      </c>
      <c r="AG13" s="302">
        <f>IF(AI13="SI",0,J13)</f>
        <v>4209</v>
      </c>
      <c r="AH13" s="303">
        <f>AG13*AF13</f>
        <v>197823</v>
      </c>
      <c r="AI13" s="304" t="s">
        <v>127</v>
      </c>
    </row>
    <row r="14" spans="1:35" ht="15">
      <c r="A14" s="108">
        <v>2019</v>
      </c>
      <c r="B14" s="108">
        <v>229</v>
      </c>
      <c r="C14" s="109" t="s">
        <v>163</v>
      </c>
      <c r="D14" s="297" t="s">
        <v>164</v>
      </c>
      <c r="E14" s="109" t="s">
        <v>114</v>
      </c>
      <c r="F14" s="298" t="s">
        <v>165</v>
      </c>
      <c r="G14" s="112">
        <v>7269.91</v>
      </c>
      <c r="H14" s="112">
        <v>1310.97</v>
      </c>
      <c r="I14" s="107" t="s">
        <v>118</v>
      </c>
      <c r="J14" s="112">
        <f>IF(I14="SI",G14-H14,G14)</f>
        <v>5958.94</v>
      </c>
      <c r="K14" s="299" t="s">
        <v>166</v>
      </c>
      <c r="L14" s="108">
        <v>2019</v>
      </c>
      <c r="M14" s="108">
        <v>2020</v>
      </c>
      <c r="N14" s="109" t="s">
        <v>167</v>
      </c>
      <c r="O14" s="111" t="s">
        <v>168</v>
      </c>
      <c r="P14" s="109" t="s">
        <v>169</v>
      </c>
      <c r="Q14" s="109" t="s">
        <v>122</v>
      </c>
      <c r="R14" s="108">
        <v>2</v>
      </c>
      <c r="S14" s="111" t="s">
        <v>170</v>
      </c>
      <c r="T14" s="108">
        <v>2080101</v>
      </c>
      <c r="U14" s="108">
        <v>8230</v>
      </c>
      <c r="V14" s="108">
        <v>3472</v>
      </c>
      <c r="W14" s="108">
        <v>99</v>
      </c>
      <c r="X14" s="113">
        <v>2019</v>
      </c>
      <c r="Y14" s="113">
        <v>72</v>
      </c>
      <c r="Z14" s="113">
        <v>0</v>
      </c>
      <c r="AA14" s="114" t="s">
        <v>122</v>
      </c>
      <c r="AB14" s="108">
        <v>0</v>
      </c>
      <c r="AC14" s="109" t="s">
        <v>163</v>
      </c>
      <c r="AD14" s="300" t="s">
        <v>171</v>
      </c>
      <c r="AE14" s="300" t="s">
        <v>163</v>
      </c>
      <c r="AF14" s="301">
        <f>AE14-AD14</f>
        <v>-22</v>
      </c>
      <c r="AG14" s="302">
        <f>IF(AI14="SI",0,J14)</f>
        <v>5958.94</v>
      </c>
      <c r="AH14" s="303">
        <f>AG14*AF14</f>
        <v>-131096.68</v>
      </c>
      <c r="AI14" s="304" t="s">
        <v>127</v>
      </c>
    </row>
    <row r="15" spans="1:35" ht="15">
      <c r="A15" s="108">
        <v>2019</v>
      </c>
      <c r="B15" s="108">
        <v>230</v>
      </c>
      <c r="C15" s="109" t="s">
        <v>163</v>
      </c>
      <c r="D15" s="297" t="s">
        <v>172</v>
      </c>
      <c r="E15" s="109" t="s">
        <v>173</v>
      </c>
      <c r="F15" s="298" t="s">
        <v>165</v>
      </c>
      <c r="G15" s="112">
        <v>-7269.91</v>
      </c>
      <c r="H15" s="112">
        <v>-1310.97</v>
      </c>
      <c r="I15" s="107" t="s">
        <v>118</v>
      </c>
      <c r="J15" s="112">
        <f>IF(I15="SI",G15-H15,G15)</f>
        <v>-5958.94</v>
      </c>
      <c r="K15" s="299" t="s">
        <v>166</v>
      </c>
      <c r="L15" s="108">
        <v>2019</v>
      </c>
      <c r="M15" s="108">
        <v>2342</v>
      </c>
      <c r="N15" s="109" t="s">
        <v>174</v>
      </c>
      <c r="O15" s="111" t="s">
        <v>168</v>
      </c>
      <c r="P15" s="109" t="s">
        <v>169</v>
      </c>
      <c r="Q15" s="109" t="s">
        <v>122</v>
      </c>
      <c r="R15" s="108">
        <v>2</v>
      </c>
      <c r="S15" s="111" t="s">
        <v>170</v>
      </c>
      <c r="T15" s="108">
        <v>2080101</v>
      </c>
      <c r="U15" s="108">
        <v>8230</v>
      </c>
      <c r="V15" s="108">
        <v>3472</v>
      </c>
      <c r="W15" s="108">
        <v>99</v>
      </c>
      <c r="X15" s="113">
        <v>2019</v>
      </c>
      <c r="Y15" s="113">
        <v>72</v>
      </c>
      <c r="Z15" s="113">
        <v>0</v>
      </c>
      <c r="AA15" s="114" t="s">
        <v>122</v>
      </c>
      <c r="AB15" s="108">
        <v>0</v>
      </c>
      <c r="AC15" s="109" t="s">
        <v>163</v>
      </c>
      <c r="AD15" s="300" t="s">
        <v>173</v>
      </c>
      <c r="AE15" s="300" t="s">
        <v>163</v>
      </c>
      <c r="AF15" s="301">
        <f>AE15-AD15</f>
        <v>2</v>
      </c>
      <c r="AG15" s="302">
        <f>IF(AI15="SI",0,J15)</f>
        <v>-5958.94</v>
      </c>
      <c r="AH15" s="303">
        <f>AG15*AF15</f>
        <v>-11917.88</v>
      </c>
      <c r="AI15" s="304" t="s">
        <v>127</v>
      </c>
    </row>
    <row r="16" spans="1:35" ht="15">
      <c r="A16" s="108">
        <v>2019</v>
      </c>
      <c r="B16" s="108">
        <v>231</v>
      </c>
      <c r="C16" s="109" t="s">
        <v>163</v>
      </c>
      <c r="D16" s="297" t="s">
        <v>175</v>
      </c>
      <c r="E16" s="109" t="s">
        <v>173</v>
      </c>
      <c r="F16" s="298" t="s">
        <v>165</v>
      </c>
      <c r="G16" s="112">
        <v>7269.91</v>
      </c>
      <c r="H16" s="112">
        <v>1310.97</v>
      </c>
      <c r="I16" s="107" t="s">
        <v>118</v>
      </c>
      <c r="J16" s="112">
        <f>IF(I16="SI",G16-H16,G16)</f>
        <v>5958.94</v>
      </c>
      <c r="K16" s="299" t="s">
        <v>166</v>
      </c>
      <c r="L16" s="108">
        <v>2019</v>
      </c>
      <c r="M16" s="108">
        <v>2335</v>
      </c>
      <c r="N16" s="109" t="s">
        <v>174</v>
      </c>
      <c r="O16" s="111" t="s">
        <v>168</v>
      </c>
      <c r="P16" s="109" t="s">
        <v>169</v>
      </c>
      <c r="Q16" s="109" t="s">
        <v>122</v>
      </c>
      <c r="R16" s="108">
        <v>2</v>
      </c>
      <c r="S16" s="111" t="s">
        <v>170</v>
      </c>
      <c r="T16" s="108">
        <v>2080101</v>
      </c>
      <c r="U16" s="108">
        <v>8230</v>
      </c>
      <c r="V16" s="108">
        <v>3472</v>
      </c>
      <c r="W16" s="108">
        <v>99</v>
      </c>
      <c r="X16" s="113">
        <v>2019</v>
      </c>
      <c r="Y16" s="113">
        <v>72</v>
      </c>
      <c r="Z16" s="113">
        <v>0</v>
      </c>
      <c r="AA16" s="114" t="s">
        <v>122</v>
      </c>
      <c r="AB16" s="108">
        <v>524</v>
      </c>
      <c r="AC16" s="109" t="s">
        <v>125</v>
      </c>
      <c r="AD16" s="300" t="s">
        <v>173</v>
      </c>
      <c r="AE16" s="300" t="s">
        <v>125</v>
      </c>
      <c r="AF16" s="301">
        <f>AE16-AD16</f>
        <v>27</v>
      </c>
      <c r="AG16" s="302">
        <f>IF(AI16="SI",0,J16)</f>
        <v>5958.94</v>
      </c>
      <c r="AH16" s="303">
        <f>AG16*AF16</f>
        <v>160891.37999999998</v>
      </c>
      <c r="AI16" s="304" t="s">
        <v>127</v>
      </c>
    </row>
    <row r="17" spans="1:35" ht="15">
      <c r="A17" s="108">
        <v>2019</v>
      </c>
      <c r="B17" s="108">
        <v>232</v>
      </c>
      <c r="C17" s="109" t="s">
        <v>163</v>
      </c>
      <c r="D17" s="297" t="s">
        <v>176</v>
      </c>
      <c r="E17" s="109" t="s">
        <v>136</v>
      </c>
      <c r="F17" s="298" t="s">
        <v>177</v>
      </c>
      <c r="G17" s="112">
        <v>36720.97</v>
      </c>
      <c r="H17" s="112">
        <v>3338.27</v>
      </c>
      <c r="I17" s="107" t="s">
        <v>118</v>
      </c>
      <c r="J17" s="112">
        <f>IF(I17="SI",G17-H17,G17)</f>
        <v>33382.700000000004</v>
      </c>
      <c r="K17" s="299" t="s">
        <v>178</v>
      </c>
      <c r="L17" s="108">
        <v>2019</v>
      </c>
      <c r="M17" s="108">
        <v>1795</v>
      </c>
      <c r="N17" s="109" t="s">
        <v>179</v>
      </c>
      <c r="O17" s="111" t="s">
        <v>180</v>
      </c>
      <c r="P17" s="109" t="s">
        <v>181</v>
      </c>
      <c r="Q17" s="109" t="s">
        <v>182</v>
      </c>
      <c r="R17" s="108">
        <v>2</v>
      </c>
      <c r="S17" s="111" t="s">
        <v>170</v>
      </c>
      <c r="T17" s="108">
        <v>2090401</v>
      </c>
      <c r="U17" s="108">
        <v>8830</v>
      </c>
      <c r="V17" s="108">
        <v>3325</v>
      </c>
      <c r="W17" s="108">
        <v>99</v>
      </c>
      <c r="X17" s="113">
        <v>2019</v>
      </c>
      <c r="Y17" s="113">
        <v>53</v>
      </c>
      <c r="Z17" s="113">
        <v>0</v>
      </c>
      <c r="AA17" s="114" t="s">
        <v>122</v>
      </c>
      <c r="AB17" s="108">
        <v>433</v>
      </c>
      <c r="AC17" s="109" t="s">
        <v>163</v>
      </c>
      <c r="AD17" s="300" t="s">
        <v>183</v>
      </c>
      <c r="AE17" s="300" t="s">
        <v>184</v>
      </c>
      <c r="AF17" s="301">
        <f>AE17-AD17</f>
        <v>51</v>
      </c>
      <c r="AG17" s="302">
        <f>IF(AI17="SI",0,J17)</f>
        <v>33382.700000000004</v>
      </c>
      <c r="AH17" s="303">
        <f>AG17*AF17</f>
        <v>1702517.7000000002</v>
      </c>
      <c r="AI17" s="304" t="s">
        <v>127</v>
      </c>
    </row>
    <row r="18" spans="1:35" ht="15">
      <c r="A18" s="108">
        <v>2019</v>
      </c>
      <c r="B18" s="108">
        <v>233</v>
      </c>
      <c r="C18" s="109" t="s">
        <v>163</v>
      </c>
      <c r="D18" s="297" t="s">
        <v>185</v>
      </c>
      <c r="E18" s="109" t="s">
        <v>186</v>
      </c>
      <c r="F18" s="298" t="s">
        <v>187</v>
      </c>
      <c r="G18" s="112">
        <v>62097.55</v>
      </c>
      <c r="H18" s="112">
        <v>8587.14</v>
      </c>
      <c r="I18" s="107" t="s">
        <v>118</v>
      </c>
      <c r="J18" s="112">
        <f>IF(I18="SI",G18-H18,G18)</f>
        <v>53510.41</v>
      </c>
      <c r="K18" s="299" t="s">
        <v>188</v>
      </c>
      <c r="L18" s="108">
        <v>2019</v>
      </c>
      <c r="M18" s="108">
        <v>2178</v>
      </c>
      <c r="N18" s="109" t="s">
        <v>159</v>
      </c>
      <c r="O18" s="111" t="s">
        <v>189</v>
      </c>
      <c r="P18" s="109" t="s">
        <v>190</v>
      </c>
      <c r="Q18" s="109" t="s">
        <v>190</v>
      </c>
      <c r="R18" s="108">
        <v>2</v>
      </c>
      <c r="S18" s="111" t="s">
        <v>170</v>
      </c>
      <c r="T18" s="108">
        <v>2010501</v>
      </c>
      <c r="U18" s="108">
        <v>6130</v>
      </c>
      <c r="V18" s="108">
        <v>3001</v>
      </c>
      <c r="W18" s="108">
        <v>99</v>
      </c>
      <c r="X18" s="113">
        <v>2019</v>
      </c>
      <c r="Y18" s="113">
        <v>61</v>
      </c>
      <c r="Z18" s="113">
        <v>0</v>
      </c>
      <c r="AA18" s="114" t="s">
        <v>122</v>
      </c>
      <c r="AB18" s="108">
        <v>434</v>
      </c>
      <c r="AC18" s="109" t="s">
        <v>163</v>
      </c>
      <c r="AD18" s="300" t="s">
        <v>186</v>
      </c>
      <c r="AE18" s="300" t="s">
        <v>184</v>
      </c>
      <c r="AF18" s="301">
        <f>AE18-AD18</f>
        <v>24</v>
      </c>
      <c r="AG18" s="302">
        <f>IF(AI18="SI",0,J18)</f>
        <v>53510.41</v>
      </c>
      <c r="AH18" s="303">
        <f>AG18*AF18</f>
        <v>1284249.84</v>
      </c>
      <c r="AI18" s="304" t="s">
        <v>127</v>
      </c>
    </row>
    <row r="19" spans="1:35" ht="15">
      <c r="A19" s="108">
        <v>2019</v>
      </c>
      <c r="B19" s="108">
        <v>234</v>
      </c>
      <c r="C19" s="109" t="s">
        <v>163</v>
      </c>
      <c r="D19" s="297" t="s">
        <v>191</v>
      </c>
      <c r="E19" s="109" t="s">
        <v>129</v>
      </c>
      <c r="F19" s="298" t="s">
        <v>192</v>
      </c>
      <c r="G19" s="112">
        <v>29697.2</v>
      </c>
      <c r="H19" s="112">
        <v>5355.23</v>
      </c>
      <c r="I19" s="107" t="s">
        <v>118</v>
      </c>
      <c r="J19" s="112">
        <f>IF(I19="SI",G19-H19,G19)</f>
        <v>24341.97</v>
      </c>
      <c r="K19" s="299" t="s">
        <v>193</v>
      </c>
      <c r="L19" s="108">
        <v>2019</v>
      </c>
      <c r="M19" s="108">
        <v>1958</v>
      </c>
      <c r="N19" s="109" t="s">
        <v>194</v>
      </c>
      <c r="O19" s="111" t="s">
        <v>180</v>
      </c>
      <c r="P19" s="109" t="s">
        <v>181</v>
      </c>
      <c r="Q19" s="109" t="s">
        <v>182</v>
      </c>
      <c r="R19" s="108">
        <v>2</v>
      </c>
      <c r="S19" s="111" t="s">
        <v>170</v>
      </c>
      <c r="T19" s="108">
        <v>2010501</v>
      </c>
      <c r="U19" s="108">
        <v>6130</v>
      </c>
      <c r="V19" s="108">
        <v>3001</v>
      </c>
      <c r="W19" s="108">
        <v>99</v>
      </c>
      <c r="X19" s="113">
        <v>2019</v>
      </c>
      <c r="Y19" s="113">
        <v>60</v>
      </c>
      <c r="Z19" s="113">
        <v>0</v>
      </c>
      <c r="AA19" s="114" t="s">
        <v>122</v>
      </c>
      <c r="AB19" s="108">
        <v>432</v>
      </c>
      <c r="AC19" s="109" t="s">
        <v>163</v>
      </c>
      <c r="AD19" s="300" t="s">
        <v>195</v>
      </c>
      <c r="AE19" s="300" t="s">
        <v>184</v>
      </c>
      <c r="AF19" s="301">
        <f>AE19-AD19</f>
        <v>20</v>
      </c>
      <c r="AG19" s="302">
        <f>IF(AI19="SI",0,J19)</f>
        <v>24341.97</v>
      </c>
      <c r="AH19" s="303">
        <f>AG19*AF19</f>
        <v>486839.4</v>
      </c>
      <c r="AI19" s="304" t="s">
        <v>127</v>
      </c>
    </row>
    <row r="20" spans="1:35" ht="15">
      <c r="A20" s="108">
        <v>2019</v>
      </c>
      <c r="B20" s="108">
        <v>235</v>
      </c>
      <c r="C20" s="109" t="s">
        <v>184</v>
      </c>
      <c r="D20" s="297" t="s">
        <v>196</v>
      </c>
      <c r="E20" s="109" t="s">
        <v>159</v>
      </c>
      <c r="F20" s="298" t="s">
        <v>197</v>
      </c>
      <c r="G20" s="112">
        <v>85.4</v>
      </c>
      <c r="H20" s="112">
        <v>15.4</v>
      </c>
      <c r="I20" s="107" t="s">
        <v>118</v>
      </c>
      <c r="J20" s="112">
        <f>IF(I20="SI",G20-H20,G20)</f>
        <v>70</v>
      </c>
      <c r="K20" s="299" t="s">
        <v>198</v>
      </c>
      <c r="L20" s="108">
        <v>2019</v>
      </c>
      <c r="M20" s="108">
        <v>2196</v>
      </c>
      <c r="N20" s="109" t="s">
        <v>136</v>
      </c>
      <c r="O20" s="111" t="s">
        <v>199</v>
      </c>
      <c r="P20" s="109" t="s">
        <v>200</v>
      </c>
      <c r="Q20" s="109" t="s">
        <v>200</v>
      </c>
      <c r="R20" s="108">
        <v>1</v>
      </c>
      <c r="S20" s="111" t="s">
        <v>135</v>
      </c>
      <c r="T20" s="108">
        <v>1010202</v>
      </c>
      <c r="U20" s="108">
        <v>130</v>
      </c>
      <c r="V20" s="108">
        <v>1051</v>
      </c>
      <c r="W20" s="108">
        <v>1</v>
      </c>
      <c r="X20" s="113">
        <v>2019</v>
      </c>
      <c r="Y20" s="113">
        <v>130</v>
      </c>
      <c r="Z20" s="113">
        <v>0</v>
      </c>
      <c r="AA20" s="114" t="s">
        <v>124</v>
      </c>
      <c r="AB20" s="108">
        <v>471</v>
      </c>
      <c r="AC20" s="109" t="s">
        <v>125</v>
      </c>
      <c r="AD20" s="300" t="s">
        <v>201</v>
      </c>
      <c r="AE20" s="300" t="s">
        <v>125</v>
      </c>
      <c r="AF20" s="301">
        <f>AE20-AD20</f>
        <v>11</v>
      </c>
      <c r="AG20" s="302">
        <f>IF(AI20="SI",0,J20)</f>
        <v>70</v>
      </c>
      <c r="AH20" s="303">
        <f>AG20*AF20</f>
        <v>770</v>
      </c>
      <c r="AI20" s="304" t="s">
        <v>127</v>
      </c>
    </row>
    <row r="21" spans="1:35" ht="15">
      <c r="A21" s="108">
        <v>2019</v>
      </c>
      <c r="B21" s="108">
        <v>236</v>
      </c>
      <c r="C21" s="109" t="s">
        <v>184</v>
      </c>
      <c r="D21" s="297" t="s">
        <v>202</v>
      </c>
      <c r="E21" s="109" t="s">
        <v>203</v>
      </c>
      <c r="F21" s="298" t="s">
        <v>204</v>
      </c>
      <c r="G21" s="112">
        <v>715.33</v>
      </c>
      <c r="H21" s="112">
        <v>128.99</v>
      </c>
      <c r="I21" s="107" t="s">
        <v>118</v>
      </c>
      <c r="J21" s="112">
        <f>IF(I21="SI",G21-H21,G21)</f>
        <v>586.34</v>
      </c>
      <c r="K21" s="299" t="s">
        <v>205</v>
      </c>
      <c r="L21" s="108">
        <v>2019</v>
      </c>
      <c r="M21" s="108">
        <v>2233</v>
      </c>
      <c r="N21" s="109" t="s">
        <v>206</v>
      </c>
      <c r="O21" s="111" t="s">
        <v>207</v>
      </c>
      <c r="P21" s="109" t="s">
        <v>208</v>
      </c>
      <c r="Q21" s="109" t="s">
        <v>122</v>
      </c>
      <c r="R21" s="108">
        <v>2</v>
      </c>
      <c r="S21" s="111" t="s">
        <v>170</v>
      </c>
      <c r="T21" s="108">
        <v>1010603</v>
      </c>
      <c r="U21" s="108">
        <v>580</v>
      </c>
      <c r="V21" s="108">
        <v>1086</v>
      </c>
      <c r="W21" s="108">
        <v>1</v>
      </c>
      <c r="X21" s="113">
        <v>2019</v>
      </c>
      <c r="Y21" s="113">
        <v>127</v>
      </c>
      <c r="Z21" s="113">
        <v>0</v>
      </c>
      <c r="AA21" s="114" t="s">
        <v>171</v>
      </c>
      <c r="AB21" s="108">
        <v>499</v>
      </c>
      <c r="AC21" s="109" t="s">
        <v>125</v>
      </c>
      <c r="AD21" s="300" t="s">
        <v>209</v>
      </c>
      <c r="AE21" s="300" t="s">
        <v>125</v>
      </c>
      <c r="AF21" s="301">
        <f>AE21-AD21</f>
        <v>9</v>
      </c>
      <c r="AG21" s="302">
        <f>IF(AI21="SI",0,J21)</f>
        <v>586.34</v>
      </c>
      <c r="AH21" s="303">
        <f>AG21*AF21</f>
        <v>5277.06</v>
      </c>
      <c r="AI21" s="304" t="s">
        <v>127</v>
      </c>
    </row>
    <row r="22" spans="1:35" ht="15">
      <c r="A22" s="108">
        <v>2019</v>
      </c>
      <c r="B22" s="108">
        <v>237</v>
      </c>
      <c r="C22" s="109" t="s">
        <v>184</v>
      </c>
      <c r="D22" s="297" t="s">
        <v>210</v>
      </c>
      <c r="E22" s="109" t="s">
        <v>126</v>
      </c>
      <c r="F22" s="298" t="s">
        <v>211</v>
      </c>
      <c r="G22" s="112">
        <v>264.43</v>
      </c>
      <c r="H22" s="112">
        <v>0</v>
      </c>
      <c r="I22" s="107" t="s">
        <v>127</v>
      </c>
      <c r="J22" s="112">
        <f>IF(I22="SI",G22-H22,G22)</f>
        <v>264.43</v>
      </c>
      <c r="K22" s="299" t="s">
        <v>212</v>
      </c>
      <c r="L22" s="108">
        <v>2019</v>
      </c>
      <c r="M22" s="108">
        <v>2291</v>
      </c>
      <c r="N22" s="109" t="s">
        <v>126</v>
      </c>
      <c r="O22" s="111" t="s">
        <v>213</v>
      </c>
      <c r="P22" s="109" t="s">
        <v>214</v>
      </c>
      <c r="Q22" s="109" t="s">
        <v>215</v>
      </c>
      <c r="R22" s="108">
        <v>1</v>
      </c>
      <c r="S22" s="111" t="s">
        <v>135</v>
      </c>
      <c r="T22" s="108">
        <v>1040202</v>
      </c>
      <c r="U22" s="108">
        <v>1560</v>
      </c>
      <c r="V22" s="108">
        <v>1368</v>
      </c>
      <c r="W22" s="108">
        <v>99</v>
      </c>
      <c r="X22" s="113">
        <v>2019</v>
      </c>
      <c r="Y22" s="113">
        <v>139</v>
      </c>
      <c r="Z22" s="113">
        <v>0</v>
      </c>
      <c r="AA22" s="114" t="s">
        <v>124</v>
      </c>
      <c r="AB22" s="108">
        <v>473</v>
      </c>
      <c r="AC22" s="109" t="s">
        <v>125</v>
      </c>
      <c r="AD22" s="300" t="s">
        <v>171</v>
      </c>
      <c r="AE22" s="300" t="s">
        <v>125</v>
      </c>
      <c r="AF22" s="301">
        <f>AE22-AD22</f>
        <v>3</v>
      </c>
      <c r="AG22" s="302">
        <f>IF(AI22="SI",0,J22)</f>
        <v>264.43</v>
      </c>
      <c r="AH22" s="303">
        <f>AG22*AF22</f>
        <v>793.29</v>
      </c>
      <c r="AI22" s="304" t="s">
        <v>127</v>
      </c>
    </row>
    <row r="23" spans="1:35" ht="15">
      <c r="A23" s="108">
        <v>2019</v>
      </c>
      <c r="B23" s="108">
        <v>238</v>
      </c>
      <c r="C23" s="109" t="s">
        <v>184</v>
      </c>
      <c r="D23" s="297" t="s">
        <v>216</v>
      </c>
      <c r="E23" s="109" t="s">
        <v>217</v>
      </c>
      <c r="F23" s="298" t="s">
        <v>218</v>
      </c>
      <c r="G23" s="112">
        <v>286.46</v>
      </c>
      <c r="H23" s="112">
        <v>51.66</v>
      </c>
      <c r="I23" s="107" t="s">
        <v>118</v>
      </c>
      <c r="J23" s="112">
        <f>IF(I23="SI",G23-H23,G23)</f>
        <v>234.79999999999998</v>
      </c>
      <c r="K23" s="299" t="s">
        <v>219</v>
      </c>
      <c r="L23" s="108">
        <v>2019</v>
      </c>
      <c r="M23" s="108">
        <v>2098</v>
      </c>
      <c r="N23" s="109" t="s">
        <v>220</v>
      </c>
      <c r="O23" s="111" t="s">
        <v>221</v>
      </c>
      <c r="P23" s="109" t="s">
        <v>222</v>
      </c>
      <c r="Q23" s="109" t="s">
        <v>122</v>
      </c>
      <c r="R23" s="108">
        <v>2</v>
      </c>
      <c r="S23" s="111" t="s">
        <v>170</v>
      </c>
      <c r="T23" s="108">
        <v>1010603</v>
      </c>
      <c r="U23" s="108">
        <v>580</v>
      </c>
      <c r="V23" s="108">
        <v>1086</v>
      </c>
      <c r="W23" s="108">
        <v>1</v>
      </c>
      <c r="X23" s="113">
        <v>2019</v>
      </c>
      <c r="Y23" s="113">
        <v>128</v>
      </c>
      <c r="Z23" s="113">
        <v>0</v>
      </c>
      <c r="AA23" s="114" t="s">
        <v>171</v>
      </c>
      <c r="AB23" s="108">
        <v>500</v>
      </c>
      <c r="AC23" s="109" t="s">
        <v>125</v>
      </c>
      <c r="AD23" s="300" t="s">
        <v>217</v>
      </c>
      <c r="AE23" s="300" t="s">
        <v>125</v>
      </c>
      <c r="AF23" s="301">
        <f>AE23-AD23</f>
        <v>54</v>
      </c>
      <c r="AG23" s="302">
        <f>IF(AI23="SI",0,J23)</f>
        <v>234.79999999999998</v>
      </c>
      <c r="AH23" s="303">
        <f>AG23*AF23</f>
        <v>12679.199999999999</v>
      </c>
      <c r="AI23" s="304" t="s">
        <v>127</v>
      </c>
    </row>
    <row r="24" spans="1:35" ht="15">
      <c r="A24" s="108">
        <v>2019</v>
      </c>
      <c r="B24" s="108">
        <v>239</v>
      </c>
      <c r="C24" s="109" t="s">
        <v>223</v>
      </c>
      <c r="D24" s="297" t="s">
        <v>224</v>
      </c>
      <c r="E24" s="109" t="s">
        <v>225</v>
      </c>
      <c r="F24" s="298" t="s">
        <v>226</v>
      </c>
      <c r="G24" s="112">
        <v>-184.8</v>
      </c>
      <c r="H24" s="112">
        <v>-184.8</v>
      </c>
      <c r="I24" s="107" t="s">
        <v>118</v>
      </c>
      <c r="J24" s="112">
        <f>IF(I24="SI",G24-H24,G24)</f>
        <v>0</v>
      </c>
      <c r="K24" s="299" t="s">
        <v>227</v>
      </c>
      <c r="L24" s="108">
        <v>2019</v>
      </c>
      <c r="M24" s="108">
        <v>2268</v>
      </c>
      <c r="N24" s="109" t="s">
        <v>228</v>
      </c>
      <c r="O24" s="111" t="s">
        <v>229</v>
      </c>
      <c r="P24" s="109" t="s">
        <v>230</v>
      </c>
      <c r="Q24" s="109" t="s">
        <v>231</v>
      </c>
      <c r="R24" s="108" t="s">
        <v>232</v>
      </c>
      <c r="S24" s="111" t="s">
        <v>232</v>
      </c>
      <c r="T24" s="108"/>
      <c r="U24" s="108">
        <v>0</v>
      </c>
      <c r="V24" s="108">
        <v>0</v>
      </c>
      <c r="W24" s="108">
        <v>0</v>
      </c>
      <c r="X24" s="113">
        <v>0</v>
      </c>
      <c r="Y24" s="113">
        <v>0</v>
      </c>
      <c r="Z24" s="113">
        <v>0</v>
      </c>
      <c r="AA24" s="114" t="s">
        <v>122</v>
      </c>
      <c r="AB24" s="108">
        <v>0</v>
      </c>
      <c r="AC24" s="109" t="s">
        <v>223</v>
      </c>
      <c r="AD24" s="300" t="s">
        <v>228</v>
      </c>
      <c r="AE24" s="300" t="s">
        <v>223</v>
      </c>
      <c r="AF24" s="301">
        <f>AE24-AD24</f>
        <v>15</v>
      </c>
      <c r="AG24" s="302">
        <f>IF(AI24="SI",0,J24)</f>
        <v>0</v>
      </c>
      <c r="AH24" s="303">
        <f>AG24*AF24</f>
        <v>0</v>
      </c>
      <c r="AI24" s="304" t="s">
        <v>127</v>
      </c>
    </row>
    <row r="25" spans="1:35" ht="15">
      <c r="A25" s="108">
        <v>2019</v>
      </c>
      <c r="B25" s="108">
        <v>240</v>
      </c>
      <c r="C25" s="109" t="s">
        <v>233</v>
      </c>
      <c r="D25" s="297" t="s">
        <v>234</v>
      </c>
      <c r="E25" s="109" t="s">
        <v>141</v>
      </c>
      <c r="F25" s="298" t="s">
        <v>235</v>
      </c>
      <c r="G25" s="112">
        <v>49112.62</v>
      </c>
      <c r="H25" s="112">
        <v>4464.78</v>
      </c>
      <c r="I25" s="107" t="s">
        <v>118</v>
      </c>
      <c r="J25" s="112">
        <f>IF(I25="SI",G25-H25,G25)</f>
        <v>44647.840000000004</v>
      </c>
      <c r="K25" s="299" t="s">
        <v>236</v>
      </c>
      <c r="L25" s="108">
        <v>2019</v>
      </c>
      <c r="M25" s="108">
        <v>1978</v>
      </c>
      <c r="N25" s="109" t="s">
        <v>237</v>
      </c>
      <c r="O25" s="111" t="s">
        <v>144</v>
      </c>
      <c r="P25" s="109" t="s">
        <v>145</v>
      </c>
      <c r="Q25" s="109" t="s">
        <v>122</v>
      </c>
      <c r="R25" s="108">
        <v>2</v>
      </c>
      <c r="S25" s="111" t="s">
        <v>170</v>
      </c>
      <c r="T25" s="108">
        <v>2010501</v>
      </c>
      <c r="U25" s="108">
        <v>6130</v>
      </c>
      <c r="V25" s="108">
        <v>3003</v>
      </c>
      <c r="W25" s="108">
        <v>99</v>
      </c>
      <c r="X25" s="113">
        <v>2016</v>
      </c>
      <c r="Y25" s="113">
        <v>254</v>
      </c>
      <c r="Z25" s="113">
        <v>0</v>
      </c>
      <c r="AA25" s="114" t="s">
        <v>122</v>
      </c>
      <c r="AB25" s="108">
        <v>516</v>
      </c>
      <c r="AC25" s="109" t="s">
        <v>125</v>
      </c>
      <c r="AD25" s="300" t="s">
        <v>124</v>
      </c>
      <c r="AE25" s="300" t="s">
        <v>125</v>
      </c>
      <c r="AF25" s="301">
        <f>AE25-AD25</f>
        <v>12</v>
      </c>
      <c r="AG25" s="302">
        <f>IF(AI25="SI",0,J25)</f>
        <v>44647.840000000004</v>
      </c>
      <c r="AH25" s="303">
        <f>AG25*AF25</f>
        <v>535774.0800000001</v>
      </c>
      <c r="AI25" s="304" t="s">
        <v>127</v>
      </c>
    </row>
    <row r="26" spans="1:35" ht="15">
      <c r="A26" s="108">
        <v>2019</v>
      </c>
      <c r="B26" s="108">
        <v>240</v>
      </c>
      <c r="C26" s="109" t="s">
        <v>233</v>
      </c>
      <c r="D26" s="297" t="s">
        <v>234</v>
      </c>
      <c r="E26" s="109" t="s">
        <v>141</v>
      </c>
      <c r="F26" s="298" t="s">
        <v>235</v>
      </c>
      <c r="G26" s="112">
        <v>3087.66</v>
      </c>
      <c r="H26" s="112">
        <v>280.71</v>
      </c>
      <c r="I26" s="107" t="s">
        <v>118</v>
      </c>
      <c r="J26" s="112">
        <f>IF(I26="SI",G26-H26,G26)</f>
        <v>2806.95</v>
      </c>
      <c r="K26" s="299" t="s">
        <v>236</v>
      </c>
      <c r="L26" s="108">
        <v>2019</v>
      </c>
      <c r="M26" s="108">
        <v>1978</v>
      </c>
      <c r="N26" s="109" t="s">
        <v>237</v>
      </c>
      <c r="O26" s="111" t="s">
        <v>144</v>
      </c>
      <c r="P26" s="109" t="s">
        <v>145</v>
      </c>
      <c r="Q26" s="109" t="s">
        <v>122</v>
      </c>
      <c r="R26" s="108">
        <v>2</v>
      </c>
      <c r="S26" s="111" t="s">
        <v>170</v>
      </c>
      <c r="T26" s="108">
        <v>2010501</v>
      </c>
      <c r="U26" s="108">
        <v>6130</v>
      </c>
      <c r="V26" s="108">
        <v>3003</v>
      </c>
      <c r="W26" s="108">
        <v>99</v>
      </c>
      <c r="X26" s="113">
        <v>2015</v>
      </c>
      <c r="Y26" s="113">
        <v>233</v>
      </c>
      <c r="Z26" s="113">
        <v>0</v>
      </c>
      <c r="AA26" s="114" t="s">
        <v>122</v>
      </c>
      <c r="AB26" s="108">
        <v>515</v>
      </c>
      <c r="AC26" s="109" t="s">
        <v>125</v>
      </c>
      <c r="AD26" s="300" t="s">
        <v>124</v>
      </c>
      <c r="AE26" s="300" t="s">
        <v>125</v>
      </c>
      <c r="AF26" s="301">
        <f>AE26-AD26</f>
        <v>12</v>
      </c>
      <c r="AG26" s="302">
        <f>IF(AI26="SI",0,J26)</f>
        <v>2806.95</v>
      </c>
      <c r="AH26" s="303">
        <f>AG26*AF26</f>
        <v>33683.399999999994</v>
      </c>
      <c r="AI26" s="304" t="s">
        <v>127</v>
      </c>
    </row>
    <row r="27" spans="1:35" ht="15">
      <c r="A27" s="108">
        <v>2019</v>
      </c>
      <c r="B27" s="108">
        <v>240</v>
      </c>
      <c r="C27" s="109" t="s">
        <v>233</v>
      </c>
      <c r="D27" s="297" t="s">
        <v>234</v>
      </c>
      <c r="E27" s="109" t="s">
        <v>141</v>
      </c>
      <c r="F27" s="298" t="s">
        <v>235</v>
      </c>
      <c r="G27" s="112">
        <v>2007.72</v>
      </c>
      <c r="H27" s="112">
        <v>182.51</v>
      </c>
      <c r="I27" s="107" t="s">
        <v>118</v>
      </c>
      <c r="J27" s="112">
        <f>IF(I27="SI",G27-H27,G27)</f>
        <v>1825.21</v>
      </c>
      <c r="K27" s="299" t="s">
        <v>238</v>
      </c>
      <c r="L27" s="108">
        <v>2019</v>
      </c>
      <c r="M27" s="108">
        <v>1978</v>
      </c>
      <c r="N27" s="109" t="s">
        <v>237</v>
      </c>
      <c r="O27" s="111" t="s">
        <v>144</v>
      </c>
      <c r="P27" s="109" t="s">
        <v>145</v>
      </c>
      <c r="Q27" s="109" t="s">
        <v>122</v>
      </c>
      <c r="R27" s="108">
        <v>2</v>
      </c>
      <c r="S27" s="111" t="s">
        <v>170</v>
      </c>
      <c r="T27" s="108">
        <v>2010501</v>
      </c>
      <c r="U27" s="108">
        <v>6130</v>
      </c>
      <c r="V27" s="108">
        <v>3003</v>
      </c>
      <c r="W27" s="108">
        <v>99</v>
      </c>
      <c r="X27" s="113">
        <v>2017</v>
      </c>
      <c r="Y27" s="113">
        <v>49</v>
      </c>
      <c r="Z27" s="113">
        <v>0</v>
      </c>
      <c r="AA27" s="114" t="s">
        <v>122</v>
      </c>
      <c r="AB27" s="108">
        <v>514</v>
      </c>
      <c r="AC27" s="109" t="s">
        <v>125</v>
      </c>
      <c r="AD27" s="300" t="s">
        <v>124</v>
      </c>
      <c r="AE27" s="300" t="s">
        <v>125</v>
      </c>
      <c r="AF27" s="301">
        <f>AE27-AD27</f>
        <v>12</v>
      </c>
      <c r="AG27" s="302">
        <f>IF(AI27="SI",0,J27)</f>
        <v>1825.21</v>
      </c>
      <c r="AH27" s="303">
        <f>AG27*AF27</f>
        <v>21902.52</v>
      </c>
      <c r="AI27" s="304" t="s">
        <v>127</v>
      </c>
    </row>
    <row r="28" spans="1:35" ht="15">
      <c r="A28" s="108">
        <v>2019</v>
      </c>
      <c r="B28" s="108">
        <v>241</v>
      </c>
      <c r="C28" s="109" t="s">
        <v>233</v>
      </c>
      <c r="D28" s="297" t="s">
        <v>239</v>
      </c>
      <c r="E28" s="109" t="s">
        <v>136</v>
      </c>
      <c r="F28" s="298" t="s">
        <v>240</v>
      </c>
      <c r="G28" s="112">
        <v>523.59</v>
      </c>
      <c r="H28" s="112">
        <v>94.42</v>
      </c>
      <c r="I28" s="107" t="s">
        <v>118</v>
      </c>
      <c r="J28" s="112">
        <f>IF(I28="SI",G28-H28,G28)</f>
        <v>429.17</v>
      </c>
      <c r="K28" s="299" t="s">
        <v>143</v>
      </c>
      <c r="L28" s="108">
        <v>2019</v>
      </c>
      <c r="M28" s="108">
        <v>2228</v>
      </c>
      <c r="N28" s="109" t="s">
        <v>206</v>
      </c>
      <c r="O28" s="111" t="s">
        <v>144</v>
      </c>
      <c r="P28" s="109" t="s">
        <v>145</v>
      </c>
      <c r="Q28" s="109" t="s">
        <v>122</v>
      </c>
      <c r="R28" s="108">
        <v>1</v>
      </c>
      <c r="S28" s="111" t="s">
        <v>135</v>
      </c>
      <c r="T28" s="108">
        <v>1080203</v>
      </c>
      <c r="U28" s="108">
        <v>2890</v>
      </c>
      <c r="V28" s="108">
        <v>1938</v>
      </c>
      <c r="W28" s="108">
        <v>99</v>
      </c>
      <c r="X28" s="113">
        <v>2019</v>
      </c>
      <c r="Y28" s="113">
        <v>26</v>
      </c>
      <c r="Z28" s="113">
        <v>0</v>
      </c>
      <c r="AA28" s="114" t="s">
        <v>124</v>
      </c>
      <c r="AB28" s="108">
        <v>475</v>
      </c>
      <c r="AC28" s="109" t="s">
        <v>125</v>
      </c>
      <c r="AD28" s="300" t="s">
        <v>241</v>
      </c>
      <c r="AE28" s="300" t="s">
        <v>125</v>
      </c>
      <c r="AF28" s="301">
        <f>AE28-AD28</f>
        <v>-8</v>
      </c>
      <c r="AG28" s="302">
        <f>IF(AI28="SI",0,J28)</f>
        <v>429.17</v>
      </c>
      <c r="AH28" s="303">
        <f>AG28*AF28</f>
        <v>-3433.36</v>
      </c>
      <c r="AI28" s="304" t="s">
        <v>127</v>
      </c>
    </row>
    <row r="29" spans="1:35" ht="15">
      <c r="A29" s="108">
        <v>2019</v>
      </c>
      <c r="B29" s="108">
        <v>242</v>
      </c>
      <c r="C29" s="109" t="s">
        <v>233</v>
      </c>
      <c r="D29" s="297" t="s">
        <v>242</v>
      </c>
      <c r="E29" s="109" t="s">
        <v>136</v>
      </c>
      <c r="F29" s="298" t="s">
        <v>243</v>
      </c>
      <c r="G29" s="112">
        <v>523.59</v>
      </c>
      <c r="H29" s="112">
        <v>94.42</v>
      </c>
      <c r="I29" s="107" t="s">
        <v>118</v>
      </c>
      <c r="J29" s="112">
        <f>IF(I29="SI",G29-H29,G29)</f>
        <v>429.17</v>
      </c>
      <c r="K29" s="299" t="s">
        <v>143</v>
      </c>
      <c r="L29" s="108">
        <v>2019</v>
      </c>
      <c r="M29" s="108">
        <v>2226</v>
      </c>
      <c r="N29" s="109" t="s">
        <v>244</v>
      </c>
      <c r="O29" s="111" t="s">
        <v>245</v>
      </c>
      <c r="P29" s="109" t="s">
        <v>246</v>
      </c>
      <c r="Q29" s="109" t="s">
        <v>122</v>
      </c>
      <c r="R29" s="108">
        <v>1</v>
      </c>
      <c r="S29" s="111" t="s">
        <v>135</v>
      </c>
      <c r="T29" s="108">
        <v>1080203</v>
      </c>
      <c r="U29" s="108">
        <v>2890</v>
      </c>
      <c r="V29" s="108">
        <v>1938</v>
      </c>
      <c r="W29" s="108">
        <v>99</v>
      </c>
      <c r="X29" s="113">
        <v>2019</v>
      </c>
      <c r="Y29" s="113">
        <v>26</v>
      </c>
      <c r="Z29" s="113">
        <v>0</v>
      </c>
      <c r="AA29" s="114" t="s">
        <v>124</v>
      </c>
      <c r="AB29" s="108">
        <v>477</v>
      </c>
      <c r="AC29" s="109" t="s">
        <v>125</v>
      </c>
      <c r="AD29" s="300" t="s">
        <v>241</v>
      </c>
      <c r="AE29" s="300" t="s">
        <v>247</v>
      </c>
      <c r="AF29" s="301">
        <f>AE29-AD29</f>
        <v>20</v>
      </c>
      <c r="AG29" s="302">
        <f>IF(AI29="SI",0,J29)</f>
        <v>429.17</v>
      </c>
      <c r="AH29" s="303">
        <f>AG29*AF29</f>
        <v>8583.4</v>
      </c>
      <c r="AI29" s="304" t="s">
        <v>127</v>
      </c>
    </row>
    <row r="30" spans="1:35" ht="15">
      <c r="A30" s="108">
        <v>2019</v>
      </c>
      <c r="B30" s="108">
        <v>243</v>
      </c>
      <c r="C30" s="109" t="s">
        <v>233</v>
      </c>
      <c r="D30" s="297" t="s">
        <v>248</v>
      </c>
      <c r="E30" s="109" t="s">
        <v>136</v>
      </c>
      <c r="F30" s="298" t="s">
        <v>240</v>
      </c>
      <c r="G30" s="112">
        <v>427</v>
      </c>
      <c r="H30" s="112">
        <v>77</v>
      </c>
      <c r="I30" s="107" t="s">
        <v>118</v>
      </c>
      <c r="J30" s="112">
        <f>IF(I30="SI",G30-H30,G30)</f>
        <v>350</v>
      </c>
      <c r="K30" s="299" t="s">
        <v>143</v>
      </c>
      <c r="L30" s="108">
        <v>2019</v>
      </c>
      <c r="M30" s="108">
        <v>2225</v>
      </c>
      <c r="N30" s="109" t="s">
        <v>244</v>
      </c>
      <c r="O30" s="111" t="s">
        <v>144</v>
      </c>
      <c r="P30" s="109" t="s">
        <v>145</v>
      </c>
      <c r="Q30" s="109" t="s">
        <v>122</v>
      </c>
      <c r="R30" s="108">
        <v>1</v>
      </c>
      <c r="S30" s="111" t="s">
        <v>135</v>
      </c>
      <c r="T30" s="108">
        <v>1080203</v>
      </c>
      <c r="U30" s="108">
        <v>2890</v>
      </c>
      <c r="V30" s="108">
        <v>1938</v>
      </c>
      <c r="W30" s="108">
        <v>99</v>
      </c>
      <c r="X30" s="113">
        <v>2019</v>
      </c>
      <c r="Y30" s="113">
        <v>26</v>
      </c>
      <c r="Z30" s="113">
        <v>0</v>
      </c>
      <c r="AA30" s="114" t="s">
        <v>124</v>
      </c>
      <c r="AB30" s="108">
        <v>475</v>
      </c>
      <c r="AC30" s="109" t="s">
        <v>125</v>
      </c>
      <c r="AD30" s="300" t="s">
        <v>241</v>
      </c>
      <c r="AE30" s="300" t="s">
        <v>125</v>
      </c>
      <c r="AF30" s="301">
        <f>AE30-AD30</f>
        <v>-8</v>
      </c>
      <c r="AG30" s="302">
        <f>IF(AI30="SI",0,J30)</f>
        <v>350</v>
      </c>
      <c r="AH30" s="303">
        <f>AG30*AF30</f>
        <v>-2800</v>
      </c>
      <c r="AI30" s="304" t="s">
        <v>127</v>
      </c>
    </row>
    <row r="31" spans="1:35" ht="15">
      <c r="A31" s="108">
        <v>2019</v>
      </c>
      <c r="B31" s="108">
        <v>244</v>
      </c>
      <c r="C31" s="109" t="s">
        <v>233</v>
      </c>
      <c r="D31" s="297" t="s">
        <v>249</v>
      </c>
      <c r="E31" s="109" t="s">
        <v>136</v>
      </c>
      <c r="F31" s="298" t="s">
        <v>243</v>
      </c>
      <c r="G31" s="112">
        <v>427</v>
      </c>
      <c r="H31" s="112">
        <v>77</v>
      </c>
      <c r="I31" s="107" t="s">
        <v>118</v>
      </c>
      <c r="J31" s="112">
        <f>IF(I31="SI",G31-H31,G31)</f>
        <v>350</v>
      </c>
      <c r="K31" s="299" t="s">
        <v>143</v>
      </c>
      <c r="L31" s="108">
        <v>2019</v>
      </c>
      <c r="M31" s="108">
        <v>2229</v>
      </c>
      <c r="N31" s="109" t="s">
        <v>206</v>
      </c>
      <c r="O31" s="111" t="s">
        <v>144</v>
      </c>
      <c r="P31" s="109" t="s">
        <v>145</v>
      </c>
      <c r="Q31" s="109" t="s">
        <v>122</v>
      </c>
      <c r="R31" s="108">
        <v>1</v>
      </c>
      <c r="S31" s="111" t="s">
        <v>135</v>
      </c>
      <c r="T31" s="108">
        <v>1080203</v>
      </c>
      <c r="U31" s="108">
        <v>2890</v>
      </c>
      <c r="V31" s="108">
        <v>1938</v>
      </c>
      <c r="W31" s="108">
        <v>99</v>
      </c>
      <c r="X31" s="113">
        <v>2019</v>
      </c>
      <c r="Y31" s="113">
        <v>26</v>
      </c>
      <c r="Z31" s="113">
        <v>0</v>
      </c>
      <c r="AA31" s="114" t="s">
        <v>124</v>
      </c>
      <c r="AB31" s="108">
        <v>475</v>
      </c>
      <c r="AC31" s="109" t="s">
        <v>125</v>
      </c>
      <c r="AD31" s="300" t="s">
        <v>241</v>
      </c>
      <c r="AE31" s="300" t="s">
        <v>125</v>
      </c>
      <c r="AF31" s="301">
        <f>AE31-AD31</f>
        <v>-8</v>
      </c>
      <c r="AG31" s="302">
        <f>IF(AI31="SI",0,J31)</f>
        <v>350</v>
      </c>
      <c r="AH31" s="303">
        <f>AG31*AF31</f>
        <v>-2800</v>
      </c>
      <c r="AI31" s="304" t="s">
        <v>127</v>
      </c>
    </row>
    <row r="32" spans="1:35" ht="15">
      <c r="A32" s="108">
        <v>2019</v>
      </c>
      <c r="B32" s="108">
        <v>245</v>
      </c>
      <c r="C32" s="109" t="s">
        <v>233</v>
      </c>
      <c r="D32" s="297" t="s">
        <v>250</v>
      </c>
      <c r="E32" s="109" t="s">
        <v>201</v>
      </c>
      <c r="F32" s="298" t="s">
        <v>251</v>
      </c>
      <c r="G32" s="112">
        <v>427</v>
      </c>
      <c r="H32" s="112">
        <v>77</v>
      </c>
      <c r="I32" s="107" t="s">
        <v>118</v>
      </c>
      <c r="J32" s="112">
        <f>IF(I32="SI",G32-H32,G32)</f>
        <v>350</v>
      </c>
      <c r="K32" s="299" t="s">
        <v>143</v>
      </c>
      <c r="L32" s="108">
        <v>2019</v>
      </c>
      <c r="M32" s="108">
        <v>2463</v>
      </c>
      <c r="N32" s="109" t="s">
        <v>233</v>
      </c>
      <c r="O32" s="111" t="s">
        <v>144</v>
      </c>
      <c r="P32" s="109" t="s">
        <v>145</v>
      </c>
      <c r="Q32" s="109" t="s">
        <v>122</v>
      </c>
      <c r="R32" s="108">
        <v>1</v>
      </c>
      <c r="S32" s="111" t="s">
        <v>135</v>
      </c>
      <c r="T32" s="108">
        <v>1080203</v>
      </c>
      <c r="U32" s="108">
        <v>2890</v>
      </c>
      <c r="V32" s="108">
        <v>1938</v>
      </c>
      <c r="W32" s="108">
        <v>99</v>
      </c>
      <c r="X32" s="113">
        <v>2019</v>
      </c>
      <c r="Y32" s="113">
        <v>26</v>
      </c>
      <c r="Z32" s="113">
        <v>0</v>
      </c>
      <c r="AA32" s="114" t="s">
        <v>124</v>
      </c>
      <c r="AB32" s="108">
        <v>475</v>
      </c>
      <c r="AC32" s="109" t="s">
        <v>125</v>
      </c>
      <c r="AD32" s="300" t="s">
        <v>252</v>
      </c>
      <c r="AE32" s="300" t="s">
        <v>125</v>
      </c>
      <c r="AF32" s="301">
        <f>AE32-AD32</f>
        <v>-39</v>
      </c>
      <c r="AG32" s="302">
        <f>IF(AI32="SI",0,J32)</f>
        <v>350</v>
      </c>
      <c r="AH32" s="303">
        <f>AG32*AF32</f>
        <v>-13650</v>
      </c>
      <c r="AI32" s="304" t="s">
        <v>127</v>
      </c>
    </row>
    <row r="33" spans="1:35" ht="15">
      <c r="A33" s="108">
        <v>2019</v>
      </c>
      <c r="B33" s="108">
        <v>246</v>
      </c>
      <c r="C33" s="109" t="s">
        <v>253</v>
      </c>
      <c r="D33" s="297" t="s">
        <v>254</v>
      </c>
      <c r="E33" s="109" t="s">
        <v>201</v>
      </c>
      <c r="F33" s="298" t="s">
        <v>255</v>
      </c>
      <c r="G33" s="112">
        <v>96.59</v>
      </c>
      <c r="H33" s="112">
        <v>17.42</v>
      </c>
      <c r="I33" s="107" t="s">
        <v>118</v>
      </c>
      <c r="J33" s="112">
        <f>IF(I33="SI",G33-H33,G33)</f>
        <v>79.17</v>
      </c>
      <c r="K33" s="299" t="s">
        <v>256</v>
      </c>
      <c r="L33" s="108">
        <v>2019</v>
      </c>
      <c r="M33" s="108">
        <v>2486</v>
      </c>
      <c r="N33" s="109" t="s">
        <v>257</v>
      </c>
      <c r="O33" s="111" t="s">
        <v>144</v>
      </c>
      <c r="P33" s="109" t="s">
        <v>145</v>
      </c>
      <c r="Q33" s="109" t="s">
        <v>122</v>
      </c>
      <c r="R33" s="108">
        <v>1</v>
      </c>
      <c r="S33" s="111" t="s">
        <v>135</v>
      </c>
      <c r="T33" s="108">
        <v>1080203</v>
      </c>
      <c r="U33" s="108">
        <v>2890</v>
      </c>
      <c r="V33" s="108">
        <v>1938</v>
      </c>
      <c r="W33" s="108">
        <v>99</v>
      </c>
      <c r="X33" s="113">
        <v>2019</v>
      </c>
      <c r="Y33" s="113">
        <v>26</v>
      </c>
      <c r="Z33" s="113">
        <v>0</v>
      </c>
      <c r="AA33" s="114" t="s">
        <v>124</v>
      </c>
      <c r="AB33" s="108">
        <v>476</v>
      </c>
      <c r="AC33" s="109" t="s">
        <v>125</v>
      </c>
      <c r="AD33" s="300" t="s">
        <v>252</v>
      </c>
      <c r="AE33" s="300" t="s">
        <v>125</v>
      </c>
      <c r="AF33" s="301">
        <f>AE33-AD33</f>
        <v>-39</v>
      </c>
      <c r="AG33" s="302">
        <f>IF(AI33="SI",0,J33)</f>
        <v>79.17</v>
      </c>
      <c r="AH33" s="303">
        <f>AG33*AF33</f>
        <v>-3087.63</v>
      </c>
      <c r="AI33" s="304" t="s">
        <v>127</v>
      </c>
    </row>
    <row r="34" spans="1:35" ht="15">
      <c r="A34" s="108">
        <v>2019</v>
      </c>
      <c r="B34" s="108">
        <v>247</v>
      </c>
      <c r="C34" s="109" t="s">
        <v>253</v>
      </c>
      <c r="D34" s="297" t="s">
        <v>258</v>
      </c>
      <c r="E34" s="109" t="s">
        <v>195</v>
      </c>
      <c r="F34" s="298" t="s">
        <v>259</v>
      </c>
      <c r="G34" s="112">
        <v>3050</v>
      </c>
      <c r="H34" s="112">
        <v>550</v>
      </c>
      <c r="I34" s="107" t="s">
        <v>118</v>
      </c>
      <c r="J34" s="112">
        <f>IF(I34="SI",G34-H34,G34)</f>
        <v>2500</v>
      </c>
      <c r="K34" s="299" t="s">
        <v>260</v>
      </c>
      <c r="L34" s="108">
        <v>2019</v>
      </c>
      <c r="M34" s="108">
        <v>2200</v>
      </c>
      <c r="N34" s="109" t="s">
        <v>136</v>
      </c>
      <c r="O34" s="111" t="s">
        <v>261</v>
      </c>
      <c r="P34" s="109" t="s">
        <v>262</v>
      </c>
      <c r="Q34" s="109" t="s">
        <v>263</v>
      </c>
      <c r="R34" s="108">
        <v>3</v>
      </c>
      <c r="S34" s="111" t="s">
        <v>123</v>
      </c>
      <c r="T34" s="108">
        <v>1070203</v>
      </c>
      <c r="U34" s="108">
        <v>2670</v>
      </c>
      <c r="V34" s="108">
        <v>1233</v>
      </c>
      <c r="W34" s="108">
        <v>99</v>
      </c>
      <c r="X34" s="113">
        <v>2019</v>
      </c>
      <c r="Y34" s="113">
        <v>142</v>
      </c>
      <c r="Z34" s="113">
        <v>0</v>
      </c>
      <c r="AA34" s="114" t="s">
        <v>253</v>
      </c>
      <c r="AB34" s="108">
        <v>468</v>
      </c>
      <c r="AC34" s="109" t="s">
        <v>253</v>
      </c>
      <c r="AD34" s="300" t="s">
        <v>195</v>
      </c>
      <c r="AE34" s="300" t="s">
        <v>253</v>
      </c>
      <c r="AF34" s="301">
        <f>AE34-AD34</f>
        <v>39</v>
      </c>
      <c r="AG34" s="302">
        <f>IF(AI34="SI",0,J34)</f>
        <v>2500</v>
      </c>
      <c r="AH34" s="303">
        <f>AG34*AF34</f>
        <v>97500</v>
      </c>
      <c r="AI34" s="304" t="s">
        <v>127</v>
      </c>
    </row>
    <row r="35" spans="1:35" ht="15">
      <c r="A35" s="108">
        <v>2019</v>
      </c>
      <c r="B35" s="108">
        <v>248</v>
      </c>
      <c r="C35" s="109" t="s">
        <v>253</v>
      </c>
      <c r="D35" s="297" t="s">
        <v>264</v>
      </c>
      <c r="E35" s="109" t="s">
        <v>265</v>
      </c>
      <c r="F35" s="298" t="s">
        <v>266</v>
      </c>
      <c r="G35" s="112">
        <v>124.13</v>
      </c>
      <c r="H35" s="112">
        <v>0.88</v>
      </c>
      <c r="I35" s="107" t="s">
        <v>118</v>
      </c>
      <c r="J35" s="112">
        <f>IF(I35="SI",G35-H35,G35)</f>
        <v>123.25</v>
      </c>
      <c r="K35" s="299" t="s">
        <v>267</v>
      </c>
      <c r="L35" s="108">
        <v>2019</v>
      </c>
      <c r="M35" s="108">
        <v>2419</v>
      </c>
      <c r="N35" s="109" t="s">
        <v>268</v>
      </c>
      <c r="O35" s="111" t="s">
        <v>269</v>
      </c>
      <c r="P35" s="109" t="s">
        <v>270</v>
      </c>
      <c r="Q35" s="109" t="s">
        <v>271</v>
      </c>
      <c r="R35" s="108">
        <v>3</v>
      </c>
      <c r="S35" s="111" t="s">
        <v>123</v>
      </c>
      <c r="T35" s="108">
        <v>1070203</v>
      </c>
      <c r="U35" s="108">
        <v>2670</v>
      </c>
      <c r="V35" s="108">
        <v>1233</v>
      </c>
      <c r="W35" s="108">
        <v>99</v>
      </c>
      <c r="X35" s="113">
        <v>2019</v>
      </c>
      <c r="Y35" s="113">
        <v>142</v>
      </c>
      <c r="Z35" s="113">
        <v>0</v>
      </c>
      <c r="AA35" s="114" t="s">
        <v>253</v>
      </c>
      <c r="AB35" s="108">
        <v>469</v>
      </c>
      <c r="AC35" s="109" t="s">
        <v>253</v>
      </c>
      <c r="AD35" s="300" t="s">
        <v>272</v>
      </c>
      <c r="AE35" s="300" t="s">
        <v>253</v>
      </c>
      <c r="AF35" s="301">
        <f>AE35-AD35</f>
        <v>-21</v>
      </c>
      <c r="AG35" s="302">
        <f>IF(AI35="SI",0,J35)</f>
        <v>123.25</v>
      </c>
      <c r="AH35" s="303">
        <f>AG35*AF35</f>
        <v>-2588.25</v>
      </c>
      <c r="AI35" s="304" t="s">
        <v>127</v>
      </c>
    </row>
    <row r="36" spans="1:35" ht="15">
      <c r="A36" s="108">
        <v>2019</v>
      </c>
      <c r="B36" s="108">
        <v>249</v>
      </c>
      <c r="C36" s="109" t="s">
        <v>253</v>
      </c>
      <c r="D36" s="297" t="s">
        <v>273</v>
      </c>
      <c r="E36" s="109" t="s">
        <v>274</v>
      </c>
      <c r="F36" s="298" t="s">
        <v>275</v>
      </c>
      <c r="G36" s="112">
        <v>1400</v>
      </c>
      <c r="H36" s="112">
        <v>252.46</v>
      </c>
      <c r="I36" s="107" t="s">
        <v>127</v>
      </c>
      <c r="J36" s="112">
        <f>IF(I36="SI",G36-H36,G36)</f>
        <v>1400</v>
      </c>
      <c r="K36" s="299" t="s">
        <v>122</v>
      </c>
      <c r="L36" s="108">
        <v>2019</v>
      </c>
      <c r="M36" s="108">
        <v>2333</v>
      </c>
      <c r="N36" s="109" t="s">
        <v>174</v>
      </c>
      <c r="O36" s="111" t="s">
        <v>276</v>
      </c>
      <c r="P36" s="109" t="s">
        <v>277</v>
      </c>
      <c r="Q36" s="109" t="s">
        <v>278</v>
      </c>
      <c r="R36" s="108">
        <v>3</v>
      </c>
      <c r="S36" s="111" t="s">
        <v>123</v>
      </c>
      <c r="T36" s="108">
        <v>1110203</v>
      </c>
      <c r="U36" s="108">
        <v>4430</v>
      </c>
      <c r="V36" s="108">
        <v>1290</v>
      </c>
      <c r="W36" s="108">
        <v>99</v>
      </c>
      <c r="X36" s="113">
        <v>2019</v>
      </c>
      <c r="Y36" s="113">
        <v>118</v>
      </c>
      <c r="Z36" s="113">
        <v>0</v>
      </c>
      <c r="AA36" s="114" t="s">
        <v>124</v>
      </c>
      <c r="AB36" s="108">
        <v>493</v>
      </c>
      <c r="AC36" s="109" t="s">
        <v>125</v>
      </c>
      <c r="AD36" s="300" t="s">
        <v>279</v>
      </c>
      <c r="AE36" s="300" t="s">
        <v>125</v>
      </c>
      <c r="AF36" s="301">
        <f>AE36-AD36</f>
        <v>-4</v>
      </c>
      <c r="AG36" s="302">
        <f>IF(AI36="SI",0,J36)</f>
        <v>1400</v>
      </c>
      <c r="AH36" s="303">
        <f>AG36*AF36</f>
        <v>-5600</v>
      </c>
      <c r="AI36" s="304" t="s">
        <v>127</v>
      </c>
    </row>
    <row r="37" spans="1:35" ht="15">
      <c r="A37" s="108">
        <v>2019</v>
      </c>
      <c r="B37" s="108">
        <v>250</v>
      </c>
      <c r="C37" s="109" t="s">
        <v>253</v>
      </c>
      <c r="D37" s="297" t="s">
        <v>280</v>
      </c>
      <c r="E37" s="109" t="s">
        <v>195</v>
      </c>
      <c r="F37" s="298" t="s">
        <v>281</v>
      </c>
      <c r="G37" s="112">
        <v>854</v>
      </c>
      <c r="H37" s="112">
        <v>154</v>
      </c>
      <c r="I37" s="107" t="s">
        <v>118</v>
      </c>
      <c r="J37" s="112">
        <f>IF(I37="SI",G37-H37,G37)</f>
        <v>700</v>
      </c>
      <c r="K37" s="299" t="s">
        <v>282</v>
      </c>
      <c r="L37" s="108">
        <v>2019</v>
      </c>
      <c r="M37" s="108">
        <v>2201</v>
      </c>
      <c r="N37" s="109" t="s">
        <v>136</v>
      </c>
      <c r="O37" s="111" t="s">
        <v>261</v>
      </c>
      <c r="P37" s="109" t="s">
        <v>262</v>
      </c>
      <c r="Q37" s="109" t="s">
        <v>263</v>
      </c>
      <c r="R37" s="108">
        <v>3</v>
      </c>
      <c r="S37" s="111" t="s">
        <v>123</v>
      </c>
      <c r="T37" s="108">
        <v>1110203</v>
      </c>
      <c r="U37" s="108">
        <v>4430</v>
      </c>
      <c r="V37" s="108">
        <v>1290</v>
      </c>
      <c r="W37" s="108">
        <v>99</v>
      </c>
      <c r="X37" s="113">
        <v>2019</v>
      </c>
      <c r="Y37" s="113">
        <v>118</v>
      </c>
      <c r="Z37" s="113">
        <v>0</v>
      </c>
      <c r="AA37" s="114" t="s">
        <v>124</v>
      </c>
      <c r="AB37" s="108">
        <v>491</v>
      </c>
      <c r="AC37" s="109" t="s">
        <v>125</v>
      </c>
      <c r="AD37" s="300" t="s">
        <v>195</v>
      </c>
      <c r="AE37" s="300" t="s">
        <v>125</v>
      </c>
      <c r="AF37" s="301">
        <f>AE37-AD37</f>
        <v>44</v>
      </c>
      <c r="AG37" s="302">
        <f>IF(AI37="SI",0,J37)</f>
        <v>700</v>
      </c>
      <c r="AH37" s="303">
        <f>AG37*AF37</f>
        <v>30800</v>
      </c>
      <c r="AI37" s="304" t="s">
        <v>127</v>
      </c>
    </row>
    <row r="38" spans="1:35" ht="15">
      <c r="A38" s="108">
        <v>2019</v>
      </c>
      <c r="B38" s="108">
        <v>251</v>
      </c>
      <c r="C38" s="109" t="s">
        <v>253</v>
      </c>
      <c r="D38" s="297" t="s">
        <v>283</v>
      </c>
      <c r="E38" s="109" t="s">
        <v>233</v>
      </c>
      <c r="F38" s="298" t="s">
        <v>284</v>
      </c>
      <c r="G38" s="112">
        <v>2073.27</v>
      </c>
      <c r="H38" s="112">
        <v>373.87</v>
      </c>
      <c r="I38" s="107" t="s">
        <v>118</v>
      </c>
      <c r="J38" s="112">
        <f>IF(I38="SI",G38-H38,G38)</f>
        <v>1699.4</v>
      </c>
      <c r="K38" s="299" t="s">
        <v>285</v>
      </c>
      <c r="L38" s="108">
        <v>2019</v>
      </c>
      <c r="M38" s="108">
        <v>2481</v>
      </c>
      <c r="N38" s="109" t="s">
        <v>233</v>
      </c>
      <c r="O38" s="111" t="s">
        <v>286</v>
      </c>
      <c r="P38" s="109" t="s">
        <v>287</v>
      </c>
      <c r="Q38" s="109" t="s">
        <v>288</v>
      </c>
      <c r="R38" s="108">
        <v>3</v>
      </c>
      <c r="S38" s="111" t="s">
        <v>123</v>
      </c>
      <c r="T38" s="108">
        <v>1070102</v>
      </c>
      <c r="U38" s="108">
        <v>2550</v>
      </c>
      <c r="V38" s="108">
        <v>2078</v>
      </c>
      <c r="W38" s="108">
        <v>99</v>
      </c>
      <c r="X38" s="113">
        <v>2019</v>
      </c>
      <c r="Y38" s="113">
        <v>143</v>
      </c>
      <c r="Z38" s="113">
        <v>0</v>
      </c>
      <c r="AA38" s="114" t="s">
        <v>124</v>
      </c>
      <c r="AB38" s="108">
        <v>496</v>
      </c>
      <c r="AC38" s="109" t="s">
        <v>125</v>
      </c>
      <c r="AD38" s="300" t="s">
        <v>289</v>
      </c>
      <c r="AE38" s="300" t="s">
        <v>125</v>
      </c>
      <c r="AF38" s="301">
        <f>AE38-AD38</f>
        <v>-23</v>
      </c>
      <c r="AG38" s="302">
        <f>IF(AI38="SI",0,J38)</f>
        <v>1699.4</v>
      </c>
      <c r="AH38" s="303">
        <f>AG38*AF38</f>
        <v>-39086.200000000004</v>
      </c>
      <c r="AI38" s="304" t="s">
        <v>127</v>
      </c>
    </row>
    <row r="39" spans="1:35" ht="15">
      <c r="A39" s="108">
        <v>2019</v>
      </c>
      <c r="B39" s="108">
        <v>252</v>
      </c>
      <c r="C39" s="109" t="s">
        <v>253</v>
      </c>
      <c r="D39" s="297" t="s">
        <v>290</v>
      </c>
      <c r="E39" s="109" t="s">
        <v>228</v>
      </c>
      <c r="F39" s="298" t="s">
        <v>291</v>
      </c>
      <c r="G39" s="112">
        <v>1105.32</v>
      </c>
      <c r="H39" s="112">
        <v>199.32</v>
      </c>
      <c r="I39" s="107" t="s">
        <v>118</v>
      </c>
      <c r="J39" s="112">
        <f>IF(I39="SI",G39-H39,G39)</f>
        <v>906</v>
      </c>
      <c r="K39" s="299" t="s">
        <v>292</v>
      </c>
      <c r="L39" s="108">
        <v>2019</v>
      </c>
      <c r="M39" s="108">
        <v>2334</v>
      </c>
      <c r="N39" s="109" t="s">
        <v>174</v>
      </c>
      <c r="O39" s="111" t="s">
        <v>293</v>
      </c>
      <c r="P39" s="109" t="s">
        <v>294</v>
      </c>
      <c r="Q39" s="109" t="s">
        <v>295</v>
      </c>
      <c r="R39" s="108">
        <v>2</v>
      </c>
      <c r="S39" s="111" t="s">
        <v>170</v>
      </c>
      <c r="T39" s="108">
        <v>2010501</v>
      </c>
      <c r="U39" s="108">
        <v>6130</v>
      </c>
      <c r="V39" s="108">
        <v>3001</v>
      </c>
      <c r="W39" s="108">
        <v>99</v>
      </c>
      <c r="X39" s="113">
        <v>2019</v>
      </c>
      <c r="Y39" s="113">
        <v>136</v>
      </c>
      <c r="Z39" s="113">
        <v>0</v>
      </c>
      <c r="AA39" s="114" t="s">
        <v>171</v>
      </c>
      <c r="AB39" s="108">
        <v>501</v>
      </c>
      <c r="AC39" s="109" t="s">
        <v>125</v>
      </c>
      <c r="AD39" s="300" t="s">
        <v>296</v>
      </c>
      <c r="AE39" s="300" t="s">
        <v>125</v>
      </c>
      <c r="AF39" s="301">
        <f>AE39-AD39</f>
        <v>-50</v>
      </c>
      <c r="AG39" s="302">
        <f>IF(AI39="SI",0,J39)</f>
        <v>906</v>
      </c>
      <c r="AH39" s="303">
        <f>AG39*AF39</f>
        <v>-45300</v>
      </c>
      <c r="AI39" s="304" t="s">
        <v>127</v>
      </c>
    </row>
    <row r="40" spans="1:35" ht="15">
      <c r="A40" s="108">
        <v>2019</v>
      </c>
      <c r="B40" s="108">
        <v>253</v>
      </c>
      <c r="C40" s="109" t="s">
        <v>253</v>
      </c>
      <c r="D40" s="297" t="s">
        <v>297</v>
      </c>
      <c r="E40" s="109" t="s">
        <v>159</v>
      </c>
      <c r="F40" s="298" t="s">
        <v>298</v>
      </c>
      <c r="G40" s="112">
        <v>0.98</v>
      </c>
      <c r="H40" s="112">
        <v>0</v>
      </c>
      <c r="I40" s="107" t="s">
        <v>127</v>
      </c>
      <c r="J40" s="112">
        <f>IF(I40="SI",G40-H40,G40)</f>
        <v>0.98</v>
      </c>
      <c r="K40" s="299" t="s">
        <v>131</v>
      </c>
      <c r="L40" s="108">
        <v>2019</v>
      </c>
      <c r="M40" s="108">
        <v>2197</v>
      </c>
      <c r="N40" s="109" t="s">
        <v>136</v>
      </c>
      <c r="O40" s="111" t="s">
        <v>132</v>
      </c>
      <c r="P40" s="109" t="s">
        <v>133</v>
      </c>
      <c r="Q40" s="109" t="s">
        <v>134</v>
      </c>
      <c r="R40" s="108">
        <v>1</v>
      </c>
      <c r="S40" s="111" t="s">
        <v>135</v>
      </c>
      <c r="T40" s="108">
        <v>1010203</v>
      </c>
      <c r="U40" s="108">
        <v>140</v>
      </c>
      <c r="V40" s="108">
        <v>1050</v>
      </c>
      <c r="W40" s="108">
        <v>5</v>
      </c>
      <c r="X40" s="113">
        <v>2019</v>
      </c>
      <c r="Y40" s="113">
        <v>27</v>
      </c>
      <c r="Z40" s="113">
        <v>0</v>
      </c>
      <c r="AA40" s="114" t="s">
        <v>124</v>
      </c>
      <c r="AB40" s="108">
        <v>484</v>
      </c>
      <c r="AC40" s="109" t="s">
        <v>125</v>
      </c>
      <c r="AD40" s="300" t="s">
        <v>124</v>
      </c>
      <c r="AE40" s="300" t="s">
        <v>125</v>
      </c>
      <c r="AF40" s="301">
        <f>AE40-AD40</f>
        <v>12</v>
      </c>
      <c r="AG40" s="302">
        <f>IF(AI40="SI",0,J40)</f>
        <v>0.98</v>
      </c>
      <c r="AH40" s="303">
        <f>AG40*AF40</f>
        <v>11.76</v>
      </c>
      <c r="AI40" s="304" t="s">
        <v>127</v>
      </c>
    </row>
    <row r="41" spans="1:35" ht="15">
      <c r="A41" s="108">
        <v>2019</v>
      </c>
      <c r="B41" s="108">
        <v>254</v>
      </c>
      <c r="C41" s="109" t="s">
        <v>253</v>
      </c>
      <c r="D41" s="297" t="s">
        <v>299</v>
      </c>
      <c r="E41" s="109" t="s">
        <v>265</v>
      </c>
      <c r="F41" s="298" t="s">
        <v>300</v>
      </c>
      <c r="G41" s="112">
        <v>139.39</v>
      </c>
      <c r="H41" s="112">
        <v>25.14</v>
      </c>
      <c r="I41" s="107" t="s">
        <v>118</v>
      </c>
      <c r="J41" s="112">
        <f>IF(I41="SI",G41-H41,G41)</f>
        <v>114.24999999999999</v>
      </c>
      <c r="K41" s="299" t="s">
        <v>301</v>
      </c>
      <c r="L41" s="108">
        <v>2019</v>
      </c>
      <c r="M41" s="108">
        <v>2418</v>
      </c>
      <c r="N41" s="109" t="s">
        <v>268</v>
      </c>
      <c r="O41" s="111" t="s">
        <v>269</v>
      </c>
      <c r="P41" s="109" t="s">
        <v>270</v>
      </c>
      <c r="Q41" s="109" t="s">
        <v>271</v>
      </c>
      <c r="R41" s="108">
        <v>3</v>
      </c>
      <c r="S41" s="111" t="s">
        <v>123</v>
      </c>
      <c r="T41" s="108">
        <v>1070203</v>
      </c>
      <c r="U41" s="108">
        <v>2670</v>
      </c>
      <c r="V41" s="108">
        <v>1233</v>
      </c>
      <c r="W41" s="108">
        <v>99</v>
      </c>
      <c r="X41" s="113">
        <v>2019</v>
      </c>
      <c r="Y41" s="113">
        <v>95</v>
      </c>
      <c r="Z41" s="113">
        <v>0</v>
      </c>
      <c r="AA41" s="114" t="s">
        <v>124</v>
      </c>
      <c r="AB41" s="108">
        <v>495</v>
      </c>
      <c r="AC41" s="109" t="s">
        <v>125</v>
      </c>
      <c r="AD41" s="300" t="s">
        <v>272</v>
      </c>
      <c r="AE41" s="300" t="s">
        <v>125</v>
      </c>
      <c r="AF41" s="301">
        <f>AE41-AD41</f>
        <v>-16</v>
      </c>
      <c r="AG41" s="302">
        <f>IF(AI41="SI",0,J41)</f>
        <v>114.24999999999999</v>
      </c>
      <c r="AH41" s="303">
        <f>AG41*AF41</f>
        <v>-1827.9999999999998</v>
      </c>
      <c r="AI41" s="304" t="s">
        <v>127</v>
      </c>
    </row>
    <row r="42" spans="1:35" ht="15">
      <c r="A42" s="108">
        <v>2019</v>
      </c>
      <c r="B42" s="108">
        <v>255</v>
      </c>
      <c r="C42" s="109" t="s">
        <v>253</v>
      </c>
      <c r="D42" s="297" t="s">
        <v>302</v>
      </c>
      <c r="E42" s="109" t="s">
        <v>303</v>
      </c>
      <c r="F42" s="298" t="s">
        <v>304</v>
      </c>
      <c r="G42" s="112">
        <v>1664.08</v>
      </c>
      <c r="H42" s="112">
        <v>300.08</v>
      </c>
      <c r="I42" s="107" t="s">
        <v>127</v>
      </c>
      <c r="J42" s="112">
        <f>IF(I42="SI",G42-H42,G42)</f>
        <v>1664.08</v>
      </c>
      <c r="K42" s="299" t="s">
        <v>305</v>
      </c>
      <c r="L42" s="108">
        <v>2019</v>
      </c>
      <c r="M42" s="108">
        <v>2180</v>
      </c>
      <c r="N42" s="109" t="s">
        <v>159</v>
      </c>
      <c r="O42" s="111" t="s">
        <v>306</v>
      </c>
      <c r="P42" s="109" t="s">
        <v>307</v>
      </c>
      <c r="Q42" s="109" t="s">
        <v>122</v>
      </c>
      <c r="R42" s="108">
        <v>2</v>
      </c>
      <c r="S42" s="111" t="s">
        <v>170</v>
      </c>
      <c r="T42" s="108">
        <v>1010503</v>
      </c>
      <c r="U42" s="108">
        <v>470</v>
      </c>
      <c r="V42" s="108">
        <v>1156</v>
      </c>
      <c r="W42" s="108">
        <v>99</v>
      </c>
      <c r="X42" s="113">
        <v>2019</v>
      </c>
      <c r="Y42" s="113">
        <v>113</v>
      </c>
      <c r="Z42" s="113">
        <v>0</v>
      </c>
      <c r="AA42" s="114" t="s">
        <v>171</v>
      </c>
      <c r="AB42" s="108">
        <v>505</v>
      </c>
      <c r="AC42" s="109" t="s">
        <v>125</v>
      </c>
      <c r="AD42" s="300" t="s">
        <v>308</v>
      </c>
      <c r="AE42" s="300" t="s">
        <v>125</v>
      </c>
      <c r="AF42" s="301">
        <f>AE42-AD42</f>
        <v>16</v>
      </c>
      <c r="AG42" s="302">
        <f>IF(AI42="SI",0,J42)</f>
        <v>1664.08</v>
      </c>
      <c r="AH42" s="303">
        <f>AG42*AF42</f>
        <v>26625.28</v>
      </c>
      <c r="AI42" s="304" t="s">
        <v>127</v>
      </c>
    </row>
    <row r="43" spans="1:35" ht="15">
      <c r="A43" s="108">
        <v>2019</v>
      </c>
      <c r="B43" s="108">
        <v>256</v>
      </c>
      <c r="C43" s="109" t="s">
        <v>253</v>
      </c>
      <c r="D43" s="297" t="s">
        <v>309</v>
      </c>
      <c r="E43" s="109" t="s">
        <v>310</v>
      </c>
      <c r="F43" s="298" t="s">
        <v>311</v>
      </c>
      <c r="G43" s="112">
        <v>1874.53</v>
      </c>
      <c r="H43" s="112">
        <v>338.03</v>
      </c>
      <c r="I43" s="107" t="s">
        <v>118</v>
      </c>
      <c r="J43" s="112">
        <f>IF(I43="SI",G43-H43,G43)</f>
        <v>1536.5</v>
      </c>
      <c r="K43" s="299" t="s">
        <v>312</v>
      </c>
      <c r="L43" s="108">
        <v>2019</v>
      </c>
      <c r="M43" s="108">
        <v>2332</v>
      </c>
      <c r="N43" s="109" t="s">
        <v>174</v>
      </c>
      <c r="O43" s="111" t="s">
        <v>313</v>
      </c>
      <c r="P43" s="109" t="s">
        <v>314</v>
      </c>
      <c r="Q43" s="109" t="s">
        <v>122</v>
      </c>
      <c r="R43" s="108">
        <v>1</v>
      </c>
      <c r="S43" s="111" t="s">
        <v>135</v>
      </c>
      <c r="T43" s="108">
        <v>1010203</v>
      </c>
      <c r="U43" s="108">
        <v>140</v>
      </c>
      <c r="V43" s="108">
        <v>1050</v>
      </c>
      <c r="W43" s="108">
        <v>9</v>
      </c>
      <c r="X43" s="113">
        <v>2019</v>
      </c>
      <c r="Y43" s="113">
        <v>49</v>
      </c>
      <c r="Z43" s="113">
        <v>0</v>
      </c>
      <c r="AA43" s="114" t="s">
        <v>124</v>
      </c>
      <c r="AB43" s="108">
        <v>485</v>
      </c>
      <c r="AC43" s="109" t="s">
        <v>125</v>
      </c>
      <c r="AD43" s="300" t="s">
        <v>296</v>
      </c>
      <c r="AE43" s="300" t="s">
        <v>125</v>
      </c>
      <c r="AF43" s="301">
        <f>AE43-AD43</f>
        <v>-50</v>
      </c>
      <c r="AG43" s="302">
        <f>IF(AI43="SI",0,J43)</f>
        <v>1536.5</v>
      </c>
      <c r="AH43" s="303">
        <f>AG43*AF43</f>
        <v>-76825</v>
      </c>
      <c r="AI43" s="304" t="s">
        <v>127</v>
      </c>
    </row>
    <row r="44" spans="1:35" ht="15">
      <c r="A44" s="108">
        <v>2019</v>
      </c>
      <c r="B44" s="108">
        <v>257</v>
      </c>
      <c r="C44" s="109" t="s">
        <v>253</v>
      </c>
      <c r="D44" s="297" t="s">
        <v>315</v>
      </c>
      <c r="E44" s="109" t="s">
        <v>136</v>
      </c>
      <c r="F44" s="298" t="s">
        <v>316</v>
      </c>
      <c r="G44" s="112">
        <v>580.7</v>
      </c>
      <c r="H44" s="112">
        <v>104.72</v>
      </c>
      <c r="I44" s="107" t="s">
        <v>118</v>
      </c>
      <c r="J44" s="112">
        <f>IF(I44="SI",G44-H44,G44)</f>
        <v>475.98</v>
      </c>
      <c r="K44" s="299" t="s">
        <v>317</v>
      </c>
      <c r="L44" s="108">
        <v>2019</v>
      </c>
      <c r="M44" s="108">
        <v>2294</v>
      </c>
      <c r="N44" s="109" t="s">
        <v>318</v>
      </c>
      <c r="O44" s="111" t="s">
        <v>319</v>
      </c>
      <c r="P44" s="109" t="s">
        <v>320</v>
      </c>
      <c r="Q44" s="109" t="s">
        <v>320</v>
      </c>
      <c r="R44" s="108">
        <v>1</v>
      </c>
      <c r="S44" s="111" t="s">
        <v>135</v>
      </c>
      <c r="T44" s="108">
        <v>1010203</v>
      </c>
      <c r="U44" s="108">
        <v>140</v>
      </c>
      <c r="V44" s="108">
        <v>1050</v>
      </c>
      <c r="W44" s="108">
        <v>9</v>
      </c>
      <c r="X44" s="113">
        <v>2019</v>
      </c>
      <c r="Y44" s="113">
        <v>48</v>
      </c>
      <c r="Z44" s="113">
        <v>0</v>
      </c>
      <c r="AA44" s="114" t="s">
        <v>124</v>
      </c>
      <c r="AB44" s="108">
        <v>470</v>
      </c>
      <c r="AC44" s="109" t="s">
        <v>125</v>
      </c>
      <c r="AD44" s="300" t="s">
        <v>321</v>
      </c>
      <c r="AE44" s="300" t="s">
        <v>125</v>
      </c>
      <c r="AF44" s="301">
        <f>AE44-AD44</f>
        <v>-19</v>
      </c>
      <c r="AG44" s="302">
        <f>IF(AI44="SI",0,J44)</f>
        <v>475.98</v>
      </c>
      <c r="AH44" s="303">
        <f>AG44*AF44</f>
        <v>-9043.62</v>
      </c>
      <c r="AI44" s="304" t="s">
        <v>127</v>
      </c>
    </row>
    <row r="45" spans="1:35" ht="15">
      <c r="A45" s="108">
        <v>2019</v>
      </c>
      <c r="B45" s="108">
        <v>258</v>
      </c>
      <c r="C45" s="109" t="s">
        <v>322</v>
      </c>
      <c r="D45" s="297" t="s">
        <v>323</v>
      </c>
      <c r="E45" s="109" t="s">
        <v>195</v>
      </c>
      <c r="F45" s="298" t="s">
        <v>324</v>
      </c>
      <c r="G45" s="112">
        <v>488</v>
      </c>
      <c r="H45" s="112">
        <v>88</v>
      </c>
      <c r="I45" s="107" t="s">
        <v>118</v>
      </c>
      <c r="J45" s="112">
        <f>IF(I45="SI",G45-H45,G45)</f>
        <v>400</v>
      </c>
      <c r="K45" s="299" t="s">
        <v>122</v>
      </c>
      <c r="L45" s="108">
        <v>2019</v>
      </c>
      <c r="M45" s="108">
        <v>2198</v>
      </c>
      <c r="N45" s="109" t="s">
        <v>136</v>
      </c>
      <c r="O45" s="111" t="s">
        <v>261</v>
      </c>
      <c r="P45" s="109" t="s">
        <v>262</v>
      </c>
      <c r="Q45" s="109" t="s">
        <v>263</v>
      </c>
      <c r="R45" s="108">
        <v>3</v>
      </c>
      <c r="S45" s="111" t="s">
        <v>123</v>
      </c>
      <c r="T45" s="108">
        <v>1070203</v>
      </c>
      <c r="U45" s="108">
        <v>2670</v>
      </c>
      <c r="V45" s="108">
        <v>1233</v>
      </c>
      <c r="W45" s="108">
        <v>99</v>
      </c>
      <c r="X45" s="113">
        <v>2019</v>
      </c>
      <c r="Y45" s="113">
        <v>95</v>
      </c>
      <c r="Z45" s="113">
        <v>0</v>
      </c>
      <c r="AA45" s="114" t="s">
        <v>124</v>
      </c>
      <c r="AB45" s="108">
        <v>490</v>
      </c>
      <c r="AC45" s="109" t="s">
        <v>125</v>
      </c>
      <c r="AD45" s="300" t="s">
        <v>195</v>
      </c>
      <c r="AE45" s="300" t="s">
        <v>125</v>
      </c>
      <c r="AF45" s="301">
        <f>AE45-AD45</f>
        <v>44</v>
      </c>
      <c r="AG45" s="302">
        <f>IF(AI45="SI",0,J45)</f>
        <v>400</v>
      </c>
      <c r="AH45" s="303">
        <f>AG45*AF45</f>
        <v>17600</v>
      </c>
      <c r="AI45" s="304" t="s">
        <v>127</v>
      </c>
    </row>
    <row r="46" spans="1:35" ht="15">
      <c r="A46" s="108">
        <v>2019</v>
      </c>
      <c r="B46" s="108">
        <v>259</v>
      </c>
      <c r="C46" s="109" t="s">
        <v>322</v>
      </c>
      <c r="D46" s="297" t="s">
        <v>325</v>
      </c>
      <c r="E46" s="109" t="s">
        <v>141</v>
      </c>
      <c r="F46" s="298" t="s">
        <v>326</v>
      </c>
      <c r="G46" s="112">
        <v>366</v>
      </c>
      <c r="H46" s="112">
        <v>66</v>
      </c>
      <c r="I46" s="107" t="s">
        <v>118</v>
      </c>
      <c r="J46" s="112">
        <f>IF(I46="SI",G46-H46,G46)</f>
        <v>300</v>
      </c>
      <c r="K46" s="299" t="s">
        <v>327</v>
      </c>
      <c r="L46" s="108">
        <v>2019</v>
      </c>
      <c r="M46" s="108">
        <v>2019</v>
      </c>
      <c r="N46" s="109" t="s">
        <v>167</v>
      </c>
      <c r="O46" s="111" t="s">
        <v>328</v>
      </c>
      <c r="P46" s="109" t="s">
        <v>329</v>
      </c>
      <c r="Q46" s="109" t="s">
        <v>329</v>
      </c>
      <c r="R46" s="108">
        <v>3</v>
      </c>
      <c r="S46" s="111" t="s">
        <v>123</v>
      </c>
      <c r="T46" s="108">
        <v>1070103</v>
      </c>
      <c r="U46" s="108">
        <v>2560</v>
      </c>
      <c r="V46" s="108">
        <v>2079</v>
      </c>
      <c r="W46" s="108">
        <v>99</v>
      </c>
      <c r="X46" s="113">
        <v>2019</v>
      </c>
      <c r="Y46" s="113">
        <v>144</v>
      </c>
      <c r="Z46" s="113">
        <v>0</v>
      </c>
      <c r="AA46" s="114" t="s">
        <v>124</v>
      </c>
      <c r="AB46" s="108">
        <v>492</v>
      </c>
      <c r="AC46" s="109" t="s">
        <v>125</v>
      </c>
      <c r="AD46" s="300" t="s">
        <v>141</v>
      </c>
      <c r="AE46" s="300" t="s">
        <v>125</v>
      </c>
      <c r="AF46" s="301">
        <f>AE46-AD46</f>
        <v>72</v>
      </c>
      <c r="AG46" s="302">
        <f>IF(AI46="SI",0,J46)</f>
        <v>300</v>
      </c>
      <c r="AH46" s="303">
        <f>AG46*AF46</f>
        <v>21600</v>
      </c>
      <c r="AI46" s="304" t="s">
        <v>127</v>
      </c>
    </row>
    <row r="47" spans="1:35" ht="15">
      <c r="A47" s="108">
        <v>2019</v>
      </c>
      <c r="B47" s="108">
        <v>260</v>
      </c>
      <c r="C47" s="109" t="s">
        <v>322</v>
      </c>
      <c r="D47" s="297" t="s">
        <v>330</v>
      </c>
      <c r="E47" s="109" t="s">
        <v>257</v>
      </c>
      <c r="F47" s="298" t="s">
        <v>331</v>
      </c>
      <c r="G47" s="112">
        <v>149.97</v>
      </c>
      <c r="H47" s="112">
        <v>13.63</v>
      </c>
      <c r="I47" s="107" t="s">
        <v>118</v>
      </c>
      <c r="J47" s="112">
        <f>IF(I47="SI",G47-H47,G47)</f>
        <v>136.34</v>
      </c>
      <c r="K47" s="299" t="s">
        <v>332</v>
      </c>
      <c r="L47" s="108">
        <v>2019</v>
      </c>
      <c r="M47" s="108">
        <v>2531</v>
      </c>
      <c r="N47" s="109" t="s">
        <v>322</v>
      </c>
      <c r="O47" s="111" t="s">
        <v>333</v>
      </c>
      <c r="P47" s="109" t="s">
        <v>334</v>
      </c>
      <c r="Q47" s="109" t="s">
        <v>122</v>
      </c>
      <c r="R47" s="108">
        <v>1</v>
      </c>
      <c r="S47" s="111" t="s">
        <v>135</v>
      </c>
      <c r="T47" s="108">
        <v>1010202</v>
      </c>
      <c r="U47" s="108">
        <v>130</v>
      </c>
      <c r="V47" s="108">
        <v>1051</v>
      </c>
      <c r="W47" s="108">
        <v>99</v>
      </c>
      <c r="X47" s="113">
        <v>2019</v>
      </c>
      <c r="Y47" s="113">
        <v>145</v>
      </c>
      <c r="Z47" s="113">
        <v>0</v>
      </c>
      <c r="AA47" s="114" t="s">
        <v>124</v>
      </c>
      <c r="AB47" s="108">
        <v>478</v>
      </c>
      <c r="AC47" s="109" t="s">
        <v>125</v>
      </c>
      <c r="AD47" s="300" t="s">
        <v>335</v>
      </c>
      <c r="AE47" s="300" t="s">
        <v>125</v>
      </c>
      <c r="AF47" s="301">
        <f>AE47-AD47</f>
        <v>-26</v>
      </c>
      <c r="AG47" s="302">
        <f>IF(AI47="SI",0,J47)</f>
        <v>136.34</v>
      </c>
      <c r="AH47" s="303">
        <f>AG47*AF47</f>
        <v>-3544.84</v>
      </c>
      <c r="AI47" s="304" t="s">
        <v>127</v>
      </c>
    </row>
    <row r="48" spans="1:35" ht="15">
      <c r="A48" s="108">
        <v>2019</v>
      </c>
      <c r="B48" s="108">
        <v>261</v>
      </c>
      <c r="C48" s="109" t="s">
        <v>322</v>
      </c>
      <c r="D48" s="297" t="s">
        <v>336</v>
      </c>
      <c r="E48" s="109" t="s">
        <v>337</v>
      </c>
      <c r="F48" s="298" t="s">
        <v>338</v>
      </c>
      <c r="G48" s="112">
        <v>163.96</v>
      </c>
      <c r="H48" s="112">
        <v>29.57</v>
      </c>
      <c r="I48" s="107" t="s">
        <v>118</v>
      </c>
      <c r="J48" s="112">
        <f>IF(I48="SI",G48-H48,G48)</f>
        <v>134.39000000000001</v>
      </c>
      <c r="K48" s="299" t="s">
        <v>339</v>
      </c>
      <c r="L48" s="108">
        <v>2019</v>
      </c>
      <c r="M48" s="108">
        <v>2088</v>
      </c>
      <c r="N48" s="109" t="s">
        <v>217</v>
      </c>
      <c r="O48" s="111" t="s">
        <v>340</v>
      </c>
      <c r="P48" s="109" t="s">
        <v>341</v>
      </c>
      <c r="Q48" s="109" t="s">
        <v>341</v>
      </c>
      <c r="R48" s="108">
        <v>1</v>
      </c>
      <c r="S48" s="111" t="s">
        <v>135</v>
      </c>
      <c r="T48" s="108">
        <v>1010203</v>
      </c>
      <c r="U48" s="108">
        <v>140</v>
      </c>
      <c r="V48" s="108">
        <v>1050</v>
      </c>
      <c r="W48" s="108">
        <v>2</v>
      </c>
      <c r="X48" s="113">
        <v>2019</v>
      </c>
      <c r="Y48" s="113">
        <v>29</v>
      </c>
      <c r="Z48" s="113">
        <v>0</v>
      </c>
      <c r="AA48" s="114" t="s">
        <v>124</v>
      </c>
      <c r="AB48" s="108">
        <v>479</v>
      </c>
      <c r="AC48" s="109" t="s">
        <v>125</v>
      </c>
      <c r="AD48" s="300" t="s">
        <v>174</v>
      </c>
      <c r="AE48" s="300" t="s">
        <v>125</v>
      </c>
      <c r="AF48" s="301">
        <f>AE48-AD48</f>
        <v>26</v>
      </c>
      <c r="AG48" s="302">
        <f>IF(AI48="SI",0,J48)</f>
        <v>134.39000000000001</v>
      </c>
      <c r="AH48" s="303">
        <f>AG48*AF48</f>
        <v>3494.1400000000003</v>
      </c>
      <c r="AI48" s="304" t="s">
        <v>127</v>
      </c>
    </row>
    <row r="49" spans="1:35" ht="15">
      <c r="A49" s="108">
        <v>2019</v>
      </c>
      <c r="B49" s="108">
        <v>262</v>
      </c>
      <c r="C49" s="109" t="s">
        <v>322</v>
      </c>
      <c r="D49" s="297" t="s">
        <v>342</v>
      </c>
      <c r="E49" s="109" t="s">
        <v>337</v>
      </c>
      <c r="F49" s="298" t="s">
        <v>343</v>
      </c>
      <c r="G49" s="112">
        <v>117.51</v>
      </c>
      <c r="H49" s="112">
        <v>21.19</v>
      </c>
      <c r="I49" s="107" t="s">
        <v>118</v>
      </c>
      <c r="J49" s="112">
        <f>IF(I49="SI",G49-H49,G49)</f>
        <v>96.32000000000001</v>
      </c>
      <c r="K49" s="299" t="s">
        <v>344</v>
      </c>
      <c r="L49" s="108">
        <v>2019</v>
      </c>
      <c r="M49" s="108">
        <v>2087</v>
      </c>
      <c r="N49" s="109" t="s">
        <v>217</v>
      </c>
      <c r="O49" s="111" t="s">
        <v>340</v>
      </c>
      <c r="P49" s="109" t="s">
        <v>341</v>
      </c>
      <c r="Q49" s="109" t="s">
        <v>341</v>
      </c>
      <c r="R49" s="108">
        <v>1</v>
      </c>
      <c r="S49" s="111" t="s">
        <v>135</v>
      </c>
      <c r="T49" s="108">
        <v>1010203</v>
      </c>
      <c r="U49" s="108">
        <v>140</v>
      </c>
      <c r="V49" s="108">
        <v>1050</v>
      </c>
      <c r="W49" s="108">
        <v>2</v>
      </c>
      <c r="X49" s="113">
        <v>2019</v>
      </c>
      <c r="Y49" s="113">
        <v>29</v>
      </c>
      <c r="Z49" s="113">
        <v>0</v>
      </c>
      <c r="AA49" s="114" t="s">
        <v>124</v>
      </c>
      <c r="AB49" s="108">
        <v>480</v>
      </c>
      <c r="AC49" s="109" t="s">
        <v>125</v>
      </c>
      <c r="AD49" s="300" t="s">
        <v>174</v>
      </c>
      <c r="AE49" s="300" t="s">
        <v>125</v>
      </c>
      <c r="AF49" s="301">
        <f>AE49-AD49</f>
        <v>26</v>
      </c>
      <c r="AG49" s="302">
        <f>IF(AI49="SI",0,J49)</f>
        <v>96.32000000000001</v>
      </c>
      <c r="AH49" s="303">
        <f>AG49*AF49</f>
        <v>2504.32</v>
      </c>
      <c r="AI49" s="304" t="s">
        <v>127</v>
      </c>
    </row>
    <row r="50" spans="1:35" ht="15">
      <c r="A50" s="108">
        <v>2019</v>
      </c>
      <c r="B50" s="108">
        <v>263</v>
      </c>
      <c r="C50" s="109" t="s">
        <v>322</v>
      </c>
      <c r="D50" s="297" t="s">
        <v>345</v>
      </c>
      <c r="E50" s="109" t="s">
        <v>337</v>
      </c>
      <c r="F50" s="298" t="s">
        <v>346</v>
      </c>
      <c r="G50" s="112">
        <v>675.5</v>
      </c>
      <c r="H50" s="112">
        <v>121.81</v>
      </c>
      <c r="I50" s="107" t="s">
        <v>118</v>
      </c>
      <c r="J50" s="112">
        <f>IF(I50="SI",G50-H50,G50)</f>
        <v>553.69</v>
      </c>
      <c r="K50" s="299" t="s">
        <v>347</v>
      </c>
      <c r="L50" s="108">
        <v>2019</v>
      </c>
      <c r="M50" s="108">
        <v>2085</v>
      </c>
      <c r="N50" s="109" t="s">
        <v>217</v>
      </c>
      <c r="O50" s="111" t="s">
        <v>340</v>
      </c>
      <c r="P50" s="109" t="s">
        <v>341</v>
      </c>
      <c r="Q50" s="109" t="s">
        <v>341</v>
      </c>
      <c r="R50" s="108">
        <v>1</v>
      </c>
      <c r="S50" s="111" t="s">
        <v>135</v>
      </c>
      <c r="T50" s="108">
        <v>1080203</v>
      </c>
      <c r="U50" s="108">
        <v>2890</v>
      </c>
      <c r="V50" s="108">
        <v>1938</v>
      </c>
      <c r="W50" s="108">
        <v>99</v>
      </c>
      <c r="X50" s="113">
        <v>2019</v>
      </c>
      <c r="Y50" s="113">
        <v>30</v>
      </c>
      <c r="Z50" s="113">
        <v>0</v>
      </c>
      <c r="AA50" s="114" t="s">
        <v>124</v>
      </c>
      <c r="AB50" s="108">
        <v>482</v>
      </c>
      <c r="AC50" s="109" t="s">
        <v>125</v>
      </c>
      <c r="AD50" s="300" t="s">
        <v>174</v>
      </c>
      <c r="AE50" s="300" t="s">
        <v>125</v>
      </c>
      <c r="AF50" s="301">
        <f>AE50-AD50</f>
        <v>26</v>
      </c>
      <c r="AG50" s="302">
        <f>IF(AI50="SI",0,J50)</f>
        <v>553.69</v>
      </c>
      <c r="AH50" s="303">
        <f>AG50*AF50</f>
        <v>14395.940000000002</v>
      </c>
      <c r="AI50" s="304" t="s">
        <v>127</v>
      </c>
    </row>
    <row r="51" spans="1:35" ht="15">
      <c r="A51" s="108">
        <v>2019</v>
      </c>
      <c r="B51" s="108">
        <v>264</v>
      </c>
      <c r="C51" s="109" t="s">
        <v>322</v>
      </c>
      <c r="D51" s="297" t="s">
        <v>348</v>
      </c>
      <c r="E51" s="109" t="s">
        <v>337</v>
      </c>
      <c r="F51" s="298" t="s">
        <v>349</v>
      </c>
      <c r="G51" s="112">
        <v>778.08</v>
      </c>
      <c r="H51" s="112">
        <v>140.31</v>
      </c>
      <c r="I51" s="107" t="s">
        <v>118</v>
      </c>
      <c r="J51" s="112">
        <f>IF(I51="SI",G51-H51,G51)</f>
        <v>637.77</v>
      </c>
      <c r="K51" s="299" t="s">
        <v>339</v>
      </c>
      <c r="L51" s="108">
        <v>2019</v>
      </c>
      <c r="M51" s="108">
        <v>2086</v>
      </c>
      <c r="N51" s="109" t="s">
        <v>217</v>
      </c>
      <c r="O51" s="111" t="s">
        <v>340</v>
      </c>
      <c r="P51" s="109" t="s">
        <v>341</v>
      </c>
      <c r="Q51" s="109" t="s">
        <v>341</v>
      </c>
      <c r="R51" s="108">
        <v>1</v>
      </c>
      <c r="S51" s="111" t="s">
        <v>135</v>
      </c>
      <c r="T51" s="108">
        <v>1010203</v>
      </c>
      <c r="U51" s="108">
        <v>140</v>
      </c>
      <c r="V51" s="108">
        <v>1050</v>
      </c>
      <c r="W51" s="108">
        <v>2</v>
      </c>
      <c r="X51" s="113">
        <v>2019</v>
      </c>
      <c r="Y51" s="113">
        <v>29</v>
      </c>
      <c r="Z51" s="113">
        <v>0</v>
      </c>
      <c r="AA51" s="114" t="s">
        <v>124</v>
      </c>
      <c r="AB51" s="108">
        <v>479</v>
      </c>
      <c r="AC51" s="109" t="s">
        <v>125</v>
      </c>
      <c r="AD51" s="300" t="s">
        <v>174</v>
      </c>
      <c r="AE51" s="300" t="s">
        <v>125</v>
      </c>
      <c r="AF51" s="301">
        <f>AE51-AD51</f>
        <v>26</v>
      </c>
      <c r="AG51" s="302">
        <f>IF(AI51="SI",0,J51)</f>
        <v>637.77</v>
      </c>
      <c r="AH51" s="303">
        <f>AG51*AF51</f>
        <v>16582.02</v>
      </c>
      <c r="AI51" s="304" t="s">
        <v>127</v>
      </c>
    </row>
    <row r="52" spans="1:35" ht="15">
      <c r="A52" s="108">
        <v>2019</v>
      </c>
      <c r="B52" s="108">
        <v>265</v>
      </c>
      <c r="C52" s="109" t="s">
        <v>322</v>
      </c>
      <c r="D52" s="297" t="s">
        <v>350</v>
      </c>
      <c r="E52" s="109" t="s">
        <v>337</v>
      </c>
      <c r="F52" s="298" t="s">
        <v>351</v>
      </c>
      <c r="G52" s="112">
        <v>1528.21</v>
      </c>
      <c r="H52" s="112">
        <v>275.58</v>
      </c>
      <c r="I52" s="107" t="s">
        <v>118</v>
      </c>
      <c r="J52" s="112">
        <f>IF(I52="SI",G52-H52,G52)</f>
        <v>1252.63</v>
      </c>
      <c r="K52" s="299" t="s">
        <v>339</v>
      </c>
      <c r="L52" s="108">
        <v>2019</v>
      </c>
      <c r="M52" s="108">
        <v>2084</v>
      </c>
      <c r="N52" s="109" t="s">
        <v>217</v>
      </c>
      <c r="O52" s="111" t="s">
        <v>340</v>
      </c>
      <c r="P52" s="109" t="s">
        <v>341</v>
      </c>
      <c r="Q52" s="109" t="s">
        <v>341</v>
      </c>
      <c r="R52" s="108">
        <v>1</v>
      </c>
      <c r="S52" s="111" t="s">
        <v>135</v>
      </c>
      <c r="T52" s="108">
        <v>1080203</v>
      </c>
      <c r="U52" s="108">
        <v>2890</v>
      </c>
      <c r="V52" s="108">
        <v>1938</v>
      </c>
      <c r="W52" s="108">
        <v>99</v>
      </c>
      <c r="X52" s="113">
        <v>2019</v>
      </c>
      <c r="Y52" s="113">
        <v>30</v>
      </c>
      <c r="Z52" s="113">
        <v>0</v>
      </c>
      <c r="AA52" s="114" t="s">
        <v>124</v>
      </c>
      <c r="AB52" s="108">
        <v>481</v>
      </c>
      <c r="AC52" s="109" t="s">
        <v>125</v>
      </c>
      <c r="AD52" s="300" t="s">
        <v>174</v>
      </c>
      <c r="AE52" s="300" t="s">
        <v>125</v>
      </c>
      <c r="AF52" s="301">
        <f>AE52-AD52</f>
        <v>26</v>
      </c>
      <c r="AG52" s="302">
        <f>IF(AI52="SI",0,J52)</f>
        <v>1252.63</v>
      </c>
      <c r="AH52" s="303">
        <f>AG52*AF52</f>
        <v>32568.380000000005</v>
      </c>
      <c r="AI52" s="304" t="s">
        <v>127</v>
      </c>
    </row>
    <row r="53" spans="1:35" ht="15">
      <c r="A53" s="108">
        <v>2019</v>
      </c>
      <c r="B53" s="108">
        <v>266</v>
      </c>
      <c r="C53" s="109" t="s">
        <v>322</v>
      </c>
      <c r="D53" s="297" t="s">
        <v>352</v>
      </c>
      <c r="E53" s="109" t="s">
        <v>353</v>
      </c>
      <c r="F53" s="298" t="s">
        <v>354</v>
      </c>
      <c r="G53" s="112">
        <v>126.92</v>
      </c>
      <c r="H53" s="112">
        <v>22.89</v>
      </c>
      <c r="I53" s="107" t="s">
        <v>118</v>
      </c>
      <c r="J53" s="112">
        <f>IF(I53="SI",G53-H53,G53)</f>
        <v>104.03</v>
      </c>
      <c r="K53" s="299" t="s">
        <v>339</v>
      </c>
      <c r="L53" s="108">
        <v>2019</v>
      </c>
      <c r="M53" s="108">
        <v>2343</v>
      </c>
      <c r="N53" s="109" t="s">
        <v>174</v>
      </c>
      <c r="O53" s="111" t="s">
        <v>340</v>
      </c>
      <c r="P53" s="109" t="s">
        <v>341</v>
      </c>
      <c r="Q53" s="109" t="s">
        <v>341</v>
      </c>
      <c r="R53" s="108">
        <v>1</v>
      </c>
      <c r="S53" s="111" t="s">
        <v>135</v>
      </c>
      <c r="T53" s="108">
        <v>1010203</v>
      </c>
      <c r="U53" s="108">
        <v>140</v>
      </c>
      <c r="V53" s="108">
        <v>1050</v>
      </c>
      <c r="W53" s="108">
        <v>2</v>
      </c>
      <c r="X53" s="113">
        <v>2019</v>
      </c>
      <c r="Y53" s="113">
        <v>29</v>
      </c>
      <c r="Z53" s="113">
        <v>0</v>
      </c>
      <c r="AA53" s="114" t="s">
        <v>124</v>
      </c>
      <c r="AB53" s="108">
        <v>479</v>
      </c>
      <c r="AC53" s="109" t="s">
        <v>125</v>
      </c>
      <c r="AD53" s="300" t="s">
        <v>355</v>
      </c>
      <c r="AE53" s="300" t="s">
        <v>125</v>
      </c>
      <c r="AF53" s="301">
        <f>AE53-AD53</f>
        <v>-3</v>
      </c>
      <c r="AG53" s="302">
        <f>IF(AI53="SI",0,J53)</f>
        <v>104.03</v>
      </c>
      <c r="AH53" s="303">
        <f>AG53*AF53</f>
        <v>-312.09000000000003</v>
      </c>
      <c r="AI53" s="304" t="s">
        <v>127</v>
      </c>
    </row>
    <row r="54" spans="1:35" ht="15">
      <c r="A54" s="108">
        <v>2019</v>
      </c>
      <c r="B54" s="108">
        <v>267</v>
      </c>
      <c r="C54" s="109" t="s">
        <v>322</v>
      </c>
      <c r="D54" s="297" t="s">
        <v>356</v>
      </c>
      <c r="E54" s="109" t="s">
        <v>353</v>
      </c>
      <c r="F54" s="298" t="s">
        <v>357</v>
      </c>
      <c r="G54" s="112">
        <v>733.15</v>
      </c>
      <c r="H54" s="112">
        <v>132.21</v>
      </c>
      <c r="I54" s="107" t="s">
        <v>118</v>
      </c>
      <c r="J54" s="112">
        <f>IF(I54="SI",G54-H54,G54)</f>
        <v>600.9399999999999</v>
      </c>
      <c r="K54" s="299" t="s">
        <v>339</v>
      </c>
      <c r="L54" s="108">
        <v>2019</v>
      </c>
      <c r="M54" s="108">
        <v>2338</v>
      </c>
      <c r="N54" s="109" t="s">
        <v>174</v>
      </c>
      <c r="O54" s="111" t="s">
        <v>340</v>
      </c>
      <c r="P54" s="109" t="s">
        <v>341</v>
      </c>
      <c r="Q54" s="109" t="s">
        <v>341</v>
      </c>
      <c r="R54" s="108">
        <v>1</v>
      </c>
      <c r="S54" s="111" t="s">
        <v>135</v>
      </c>
      <c r="T54" s="108">
        <v>1080203</v>
      </c>
      <c r="U54" s="108">
        <v>2890</v>
      </c>
      <c r="V54" s="108">
        <v>1938</v>
      </c>
      <c r="W54" s="108">
        <v>99</v>
      </c>
      <c r="X54" s="113">
        <v>2019</v>
      </c>
      <c r="Y54" s="113">
        <v>30</v>
      </c>
      <c r="Z54" s="113">
        <v>0</v>
      </c>
      <c r="AA54" s="114" t="s">
        <v>124</v>
      </c>
      <c r="AB54" s="108">
        <v>481</v>
      </c>
      <c r="AC54" s="109" t="s">
        <v>125</v>
      </c>
      <c r="AD54" s="300" t="s">
        <v>355</v>
      </c>
      <c r="AE54" s="300" t="s">
        <v>125</v>
      </c>
      <c r="AF54" s="301">
        <f>AE54-AD54</f>
        <v>-3</v>
      </c>
      <c r="AG54" s="302">
        <f>IF(AI54="SI",0,J54)</f>
        <v>600.9399999999999</v>
      </c>
      <c r="AH54" s="303">
        <f>AG54*AF54</f>
        <v>-1802.8199999999997</v>
      </c>
      <c r="AI54" s="304" t="s">
        <v>127</v>
      </c>
    </row>
    <row r="55" spans="1:35" ht="72">
      <c r="A55" s="108">
        <v>2019</v>
      </c>
      <c r="B55" s="108">
        <v>268</v>
      </c>
      <c r="C55" s="109" t="s">
        <v>322</v>
      </c>
      <c r="D55" s="297" t="s">
        <v>358</v>
      </c>
      <c r="E55" s="109" t="s">
        <v>353</v>
      </c>
      <c r="F55" s="305" t="s">
        <v>359</v>
      </c>
      <c r="G55" s="112">
        <v>609.65</v>
      </c>
      <c r="H55" s="112">
        <v>109.94</v>
      </c>
      <c r="I55" s="107" t="s">
        <v>118</v>
      </c>
      <c r="J55" s="112">
        <f>IF(I55="SI",G55-H55,G55)</f>
        <v>499.71</v>
      </c>
      <c r="K55" s="299" t="s">
        <v>339</v>
      </c>
      <c r="L55" s="108">
        <v>2019</v>
      </c>
      <c r="M55" s="108">
        <v>2340</v>
      </c>
      <c r="N55" s="109" t="s">
        <v>174</v>
      </c>
      <c r="O55" s="111" t="s">
        <v>340</v>
      </c>
      <c r="P55" s="109" t="s">
        <v>341</v>
      </c>
      <c r="Q55" s="109" t="s">
        <v>341</v>
      </c>
      <c r="R55" s="108">
        <v>1</v>
      </c>
      <c r="S55" s="111" t="s">
        <v>135</v>
      </c>
      <c r="T55" s="108">
        <v>1010203</v>
      </c>
      <c r="U55" s="108">
        <v>140</v>
      </c>
      <c r="V55" s="108">
        <v>1050</v>
      </c>
      <c r="W55" s="108">
        <v>2</v>
      </c>
      <c r="X55" s="113">
        <v>2019</v>
      </c>
      <c r="Y55" s="113">
        <v>29</v>
      </c>
      <c r="Z55" s="113">
        <v>0</v>
      </c>
      <c r="AA55" s="114" t="s">
        <v>124</v>
      </c>
      <c r="AB55" s="108">
        <v>479</v>
      </c>
      <c r="AC55" s="109" t="s">
        <v>125</v>
      </c>
      <c r="AD55" s="300" t="s">
        <v>355</v>
      </c>
      <c r="AE55" s="300" t="s">
        <v>125</v>
      </c>
      <c r="AF55" s="301">
        <f>AE55-AD55</f>
        <v>-3</v>
      </c>
      <c r="AG55" s="302">
        <f>IF(AI55="SI",0,J55)</f>
        <v>499.71</v>
      </c>
      <c r="AH55" s="303">
        <f>AG55*AF55</f>
        <v>-1499.1299999999999</v>
      </c>
      <c r="AI55" s="304" t="s">
        <v>127</v>
      </c>
    </row>
    <row r="56" spans="1:35" ht="72">
      <c r="A56" s="108">
        <v>2019</v>
      </c>
      <c r="B56" s="108">
        <v>269</v>
      </c>
      <c r="C56" s="109" t="s">
        <v>171</v>
      </c>
      <c r="D56" s="297" t="s">
        <v>360</v>
      </c>
      <c r="E56" s="109" t="s">
        <v>353</v>
      </c>
      <c r="F56" s="305" t="s">
        <v>361</v>
      </c>
      <c r="G56" s="112">
        <v>1478.75</v>
      </c>
      <c r="H56" s="112">
        <v>266.66</v>
      </c>
      <c r="I56" s="107" t="s">
        <v>118</v>
      </c>
      <c r="J56" s="112">
        <f>IF(I56="SI",G56-H56,G56)</f>
        <v>1212.09</v>
      </c>
      <c r="K56" s="299" t="s">
        <v>339</v>
      </c>
      <c r="L56" s="108">
        <v>2019</v>
      </c>
      <c r="M56" s="108">
        <v>2339</v>
      </c>
      <c r="N56" s="109" t="s">
        <v>174</v>
      </c>
      <c r="O56" s="111" t="s">
        <v>340</v>
      </c>
      <c r="P56" s="109" t="s">
        <v>341</v>
      </c>
      <c r="Q56" s="109" t="s">
        <v>341</v>
      </c>
      <c r="R56" s="108">
        <v>1</v>
      </c>
      <c r="S56" s="111" t="s">
        <v>135</v>
      </c>
      <c r="T56" s="108">
        <v>1080203</v>
      </c>
      <c r="U56" s="108">
        <v>2890</v>
      </c>
      <c r="V56" s="108">
        <v>1938</v>
      </c>
      <c r="W56" s="108">
        <v>99</v>
      </c>
      <c r="X56" s="113">
        <v>2019</v>
      </c>
      <c r="Y56" s="113">
        <v>30</v>
      </c>
      <c r="Z56" s="113">
        <v>0</v>
      </c>
      <c r="AA56" s="114" t="s">
        <v>124</v>
      </c>
      <c r="AB56" s="108">
        <v>481</v>
      </c>
      <c r="AC56" s="109" t="s">
        <v>125</v>
      </c>
      <c r="AD56" s="300" t="s">
        <v>355</v>
      </c>
      <c r="AE56" s="300" t="s">
        <v>125</v>
      </c>
      <c r="AF56" s="301">
        <f>AE56-AD56</f>
        <v>-3</v>
      </c>
      <c r="AG56" s="302">
        <f>IF(AI56="SI",0,J56)</f>
        <v>1212.09</v>
      </c>
      <c r="AH56" s="303">
        <f>AG56*AF56</f>
        <v>-3636.2699999999995</v>
      </c>
      <c r="AI56" s="304" t="s">
        <v>127</v>
      </c>
    </row>
    <row r="57" spans="1:35" ht="72">
      <c r="A57" s="108">
        <v>2019</v>
      </c>
      <c r="B57" s="108">
        <v>270</v>
      </c>
      <c r="C57" s="109" t="s">
        <v>171</v>
      </c>
      <c r="D57" s="297" t="s">
        <v>362</v>
      </c>
      <c r="E57" s="109" t="s">
        <v>363</v>
      </c>
      <c r="F57" s="305" t="s">
        <v>364</v>
      </c>
      <c r="G57" s="112">
        <v>825.94</v>
      </c>
      <c r="H57" s="112">
        <v>148.94</v>
      </c>
      <c r="I57" s="107" t="s">
        <v>118</v>
      </c>
      <c r="J57" s="112">
        <f>IF(I57="SI",G57-H57,G57)</f>
        <v>677</v>
      </c>
      <c r="K57" s="299" t="s">
        <v>365</v>
      </c>
      <c r="L57" s="108">
        <v>2019</v>
      </c>
      <c r="M57" s="108">
        <v>2121</v>
      </c>
      <c r="N57" s="109" t="s">
        <v>203</v>
      </c>
      <c r="O57" s="111" t="s">
        <v>366</v>
      </c>
      <c r="P57" s="109" t="s">
        <v>367</v>
      </c>
      <c r="Q57" s="109" t="s">
        <v>368</v>
      </c>
      <c r="R57" s="108">
        <v>2</v>
      </c>
      <c r="S57" s="111" t="s">
        <v>170</v>
      </c>
      <c r="T57" s="108">
        <v>1010502</v>
      </c>
      <c r="U57" s="108">
        <v>460</v>
      </c>
      <c r="V57" s="108">
        <v>1075</v>
      </c>
      <c r="W57" s="108">
        <v>99</v>
      </c>
      <c r="X57" s="113">
        <v>2019</v>
      </c>
      <c r="Y57" s="113">
        <v>146</v>
      </c>
      <c r="Z57" s="113">
        <v>0</v>
      </c>
      <c r="AA57" s="114" t="s">
        <v>171</v>
      </c>
      <c r="AB57" s="108">
        <v>504</v>
      </c>
      <c r="AC57" s="109" t="s">
        <v>125</v>
      </c>
      <c r="AD57" s="300" t="s">
        <v>363</v>
      </c>
      <c r="AE57" s="300" t="s">
        <v>125</v>
      </c>
      <c r="AF57" s="301">
        <f>AE57-AD57</f>
        <v>52</v>
      </c>
      <c r="AG57" s="302">
        <f>IF(AI57="SI",0,J57)</f>
        <v>677</v>
      </c>
      <c r="AH57" s="303">
        <f>AG57*AF57</f>
        <v>35204</v>
      </c>
      <c r="AI57" s="304" t="s">
        <v>127</v>
      </c>
    </row>
    <row r="58" spans="1:35" ht="60">
      <c r="A58" s="108">
        <v>2019</v>
      </c>
      <c r="B58" s="108">
        <v>271</v>
      </c>
      <c r="C58" s="109" t="s">
        <v>171</v>
      </c>
      <c r="D58" s="297" t="s">
        <v>369</v>
      </c>
      <c r="E58" s="109" t="s">
        <v>363</v>
      </c>
      <c r="F58" s="305" t="s">
        <v>370</v>
      </c>
      <c r="G58" s="112">
        <v>486.87</v>
      </c>
      <c r="H58" s="112">
        <v>87.8</v>
      </c>
      <c r="I58" s="107" t="s">
        <v>118</v>
      </c>
      <c r="J58" s="112">
        <f>IF(I58="SI",G58-H58,G58)</f>
        <v>399.07</v>
      </c>
      <c r="K58" s="299" t="s">
        <v>365</v>
      </c>
      <c r="L58" s="108">
        <v>2019</v>
      </c>
      <c r="M58" s="108">
        <v>2122</v>
      </c>
      <c r="N58" s="109" t="s">
        <v>203</v>
      </c>
      <c r="O58" s="111" t="s">
        <v>366</v>
      </c>
      <c r="P58" s="109" t="s">
        <v>367</v>
      </c>
      <c r="Q58" s="109" t="s">
        <v>368</v>
      </c>
      <c r="R58" s="108">
        <v>1</v>
      </c>
      <c r="S58" s="111" t="s">
        <v>135</v>
      </c>
      <c r="T58" s="108">
        <v>1010202</v>
      </c>
      <c r="U58" s="108">
        <v>130</v>
      </c>
      <c r="V58" s="108">
        <v>1051</v>
      </c>
      <c r="W58" s="108">
        <v>99</v>
      </c>
      <c r="X58" s="113">
        <v>2019</v>
      </c>
      <c r="Y58" s="113">
        <v>147</v>
      </c>
      <c r="Z58" s="113">
        <v>0</v>
      </c>
      <c r="AA58" s="114" t="s">
        <v>171</v>
      </c>
      <c r="AB58" s="108">
        <v>503</v>
      </c>
      <c r="AC58" s="109" t="s">
        <v>125</v>
      </c>
      <c r="AD58" s="300" t="s">
        <v>363</v>
      </c>
      <c r="AE58" s="300" t="s">
        <v>125</v>
      </c>
      <c r="AF58" s="301">
        <f>AE58-AD58</f>
        <v>52</v>
      </c>
      <c r="AG58" s="302">
        <f>IF(AI58="SI",0,J58)</f>
        <v>399.07</v>
      </c>
      <c r="AH58" s="303">
        <f>AG58*AF58</f>
        <v>20751.64</v>
      </c>
      <c r="AI58" s="304" t="s">
        <v>127</v>
      </c>
    </row>
    <row r="59" spans="1:35" ht="72">
      <c r="A59" s="108">
        <v>2019</v>
      </c>
      <c r="B59" s="108">
        <v>272</v>
      </c>
      <c r="C59" s="109" t="s">
        <v>171</v>
      </c>
      <c r="D59" s="297" t="s">
        <v>371</v>
      </c>
      <c r="E59" s="109" t="s">
        <v>136</v>
      </c>
      <c r="F59" s="305" t="s">
        <v>372</v>
      </c>
      <c r="G59" s="112">
        <v>147.16</v>
      </c>
      <c r="H59" s="112">
        <v>26.54</v>
      </c>
      <c r="I59" s="107" t="s">
        <v>118</v>
      </c>
      <c r="J59" s="112">
        <f>IF(I59="SI",G59-H59,G59)</f>
        <v>120.62</v>
      </c>
      <c r="K59" s="299" t="s">
        <v>373</v>
      </c>
      <c r="L59" s="108">
        <v>2019</v>
      </c>
      <c r="M59" s="108">
        <v>2285</v>
      </c>
      <c r="N59" s="109" t="s">
        <v>154</v>
      </c>
      <c r="O59" s="111" t="s">
        <v>374</v>
      </c>
      <c r="P59" s="109" t="s">
        <v>375</v>
      </c>
      <c r="Q59" s="109" t="s">
        <v>375</v>
      </c>
      <c r="R59" s="108">
        <v>1</v>
      </c>
      <c r="S59" s="111" t="s">
        <v>135</v>
      </c>
      <c r="T59" s="108">
        <v>1010203</v>
      </c>
      <c r="U59" s="108">
        <v>140</v>
      </c>
      <c r="V59" s="108">
        <v>1050</v>
      </c>
      <c r="W59" s="108">
        <v>3</v>
      </c>
      <c r="X59" s="113">
        <v>2019</v>
      </c>
      <c r="Y59" s="113">
        <v>78</v>
      </c>
      <c r="Z59" s="113">
        <v>0</v>
      </c>
      <c r="AA59" s="114" t="s">
        <v>124</v>
      </c>
      <c r="AB59" s="108">
        <v>483</v>
      </c>
      <c r="AC59" s="109" t="s">
        <v>125</v>
      </c>
      <c r="AD59" s="300" t="s">
        <v>124</v>
      </c>
      <c r="AE59" s="300" t="s">
        <v>125</v>
      </c>
      <c r="AF59" s="301">
        <f>AE59-AD59</f>
        <v>12</v>
      </c>
      <c r="AG59" s="302">
        <f>IF(AI59="SI",0,J59)</f>
        <v>120.62</v>
      </c>
      <c r="AH59" s="303">
        <f>AG59*AF59</f>
        <v>1447.44</v>
      </c>
      <c r="AI59" s="304" t="s">
        <v>127</v>
      </c>
    </row>
    <row r="60" spans="1:35" ht="72">
      <c r="A60" s="108">
        <v>2019</v>
      </c>
      <c r="B60" s="108">
        <v>273</v>
      </c>
      <c r="C60" s="109" t="s">
        <v>171</v>
      </c>
      <c r="D60" s="297" t="s">
        <v>376</v>
      </c>
      <c r="E60" s="109" t="s">
        <v>136</v>
      </c>
      <c r="F60" s="305" t="s">
        <v>377</v>
      </c>
      <c r="G60" s="112">
        <v>23.8</v>
      </c>
      <c r="H60" s="112">
        <v>4.29</v>
      </c>
      <c r="I60" s="107" t="s">
        <v>118</v>
      </c>
      <c r="J60" s="112">
        <f>IF(I60="SI",G60-H60,G60)</f>
        <v>19.51</v>
      </c>
      <c r="K60" s="299" t="s">
        <v>373</v>
      </c>
      <c r="L60" s="108">
        <v>2019</v>
      </c>
      <c r="M60" s="108">
        <v>2283</v>
      </c>
      <c r="N60" s="109" t="s">
        <v>154</v>
      </c>
      <c r="O60" s="111" t="s">
        <v>374</v>
      </c>
      <c r="P60" s="109" t="s">
        <v>375</v>
      </c>
      <c r="Q60" s="109" t="s">
        <v>375</v>
      </c>
      <c r="R60" s="108">
        <v>1</v>
      </c>
      <c r="S60" s="111" t="s">
        <v>135</v>
      </c>
      <c r="T60" s="108">
        <v>1010203</v>
      </c>
      <c r="U60" s="108">
        <v>140</v>
      </c>
      <c r="V60" s="108">
        <v>1050</v>
      </c>
      <c r="W60" s="108">
        <v>3</v>
      </c>
      <c r="X60" s="113">
        <v>2019</v>
      </c>
      <c r="Y60" s="113">
        <v>78</v>
      </c>
      <c r="Z60" s="113">
        <v>0</v>
      </c>
      <c r="AA60" s="114" t="s">
        <v>124</v>
      </c>
      <c r="AB60" s="108">
        <v>483</v>
      </c>
      <c r="AC60" s="109" t="s">
        <v>125</v>
      </c>
      <c r="AD60" s="300" t="s">
        <v>124</v>
      </c>
      <c r="AE60" s="300" t="s">
        <v>125</v>
      </c>
      <c r="AF60" s="301">
        <f>AE60-AD60</f>
        <v>12</v>
      </c>
      <c r="AG60" s="302">
        <f>IF(AI60="SI",0,J60)</f>
        <v>19.51</v>
      </c>
      <c r="AH60" s="303">
        <f>AG60*AF60</f>
        <v>234.12</v>
      </c>
      <c r="AI60" s="304" t="s">
        <v>127</v>
      </c>
    </row>
    <row r="61" spans="1:35" ht="108">
      <c r="A61" s="108">
        <v>2019</v>
      </c>
      <c r="B61" s="108">
        <v>274</v>
      </c>
      <c r="C61" s="109" t="s">
        <v>171</v>
      </c>
      <c r="D61" s="297" t="s">
        <v>378</v>
      </c>
      <c r="E61" s="109" t="s">
        <v>353</v>
      </c>
      <c r="F61" s="305" t="s">
        <v>379</v>
      </c>
      <c r="G61" s="112">
        <v>1342.08</v>
      </c>
      <c r="H61" s="112">
        <v>0</v>
      </c>
      <c r="I61" s="107" t="s">
        <v>127</v>
      </c>
      <c r="J61" s="112">
        <f>IF(I61="SI",G61-H61,G61)</f>
        <v>1342.08</v>
      </c>
      <c r="K61" s="299" t="s">
        <v>139</v>
      </c>
      <c r="L61" s="108">
        <v>2019</v>
      </c>
      <c r="M61" s="108">
        <v>2322</v>
      </c>
      <c r="N61" s="109" t="s">
        <v>353</v>
      </c>
      <c r="O61" s="111" t="s">
        <v>120</v>
      </c>
      <c r="P61" s="109" t="s">
        <v>121</v>
      </c>
      <c r="Q61" s="109" t="s">
        <v>122</v>
      </c>
      <c r="R61" s="108">
        <v>3</v>
      </c>
      <c r="S61" s="111" t="s">
        <v>123</v>
      </c>
      <c r="T61" s="108">
        <v>1070103</v>
      </c>
      <c r="U61" s="108">
        <v>2560</v>
      </c>
      <c r="V61" s="108">
        <v>1225</v>
      </c>
      <c r="W61" s="108">
        <v>99</v>
      </c>
      <c r="X61" s="113">
        <v>2019</v>
      </c>
      <c r="Y61" s="113">
        <v>73</v>
      </c>
      <c r="Z61" s="113">
        <v>0</v>
      </c>
      <c r="AA61" s="114" t="s">
        <v>124</v>
      </c>
      <c r="AB61" s="108">
        <v>497</v>
      </c>
      <c r="AC61" s="109" t="s">
        <v>125</v>
      </c>
      <c r="AD61" s="300" t="s">
        <v>380</v>
      </c>
      <c r="AE61" s="300" t="s">
        <v>125</v>
      </c>
      <c r="AF61" s="301">
        <f>AE61-AD61</f>
        <v>-2</v>
      </c>
      <c r="AG61" s="302">
        <f>IF(AI61="SI",0,J61)</f>
        <v>1342.08</v>
      </c>
      <c r="AH61" s="303">
        <f>AG61*AF61</f>
        <v>-2684.16</v>
      </c>
      <c r="AI61" s="304" t="s">
        <v>127</v>
      </c>
    </row>
    <row r="62" spans="1:35" ht="72">
      <c r="A62" s="108">
        <v>2019</v>
      </c>
      <c r="B62" s="108">
        <v>275</v>
      </c>
      <c r="C62" s="109" t="s">
        <v>171</v>
      </c>
      <c r="D62" s="297" t="s">
        <v>381</v>
      </c>
      <c r="E62" s="109" t="s">
        <v>353</v>
      </c>
      <c r="F62" s="305" t="s">
        <v>382</v>
      </c>
      <c r="G62" s="112">
        <v>56.42</v>
      </c>
      <c r="H62" s="112">
        <v>4.22</v>
      </c>
      <c r="I62" s="107" t="s">
        <v>118</v>
      </c>
      <c r="J62" s="112">
        <f>IF(I62="SI",G62-H62,G62)</f>
        <v>52.2</v>
      </c>
      <c r="K62" s="299" t="s">
        <v>383</v>
      </c>
      <c r="L62" s="108">
        <v>2019</v>
      </c>
      <c r="M62" s="108">
        <v>2421</v>
      </c>
      <c r="N62" s="109" t="s">
        <v>268</v>
      </c>
      <c r="O62" s="111" t="s">
        <v>384</v>
      </c>
      <c r="P62" s="109" t="s">
        <v>385</v>
      </c>
      <c r="Q62" s="109" t="s">
        <v>385</v>
      </c>
      <c r="R62" s="108">
        <v>1</v>
      </c>
      <c r="S62" s="111" t="s">
        <v>135</v>
      </c>
      <c r="T62" s="108">
        <v>1010203</v>
      </c>
      <c r="U62" s="108">
        <v>140</v>
      </c>
      <c r="V62" s="108">
        <v>1050</v>
      </c>
      <c r="W62" s="108">
        <v>1</v>
      </c>
      <c r="X62" s="113">
        <v>2019</v>
      </c>
      <c r="Y62" s="113">
        <v>85</v>
      </c>
      <c r="Z62" s="113">
        <v>0</v>
      </c>
      <c r="AA62" s="114" t="s">
        <v>124</v>
      </c>
      <c r="AB62" s="108">
        <v>488</v>
      </c>
      <c r="AC62" s="109" t="s">
        <v>125</v>
      </c>
      <c r="AD62" s="300" t="s">
        <v>386</v>
      </c>
      <c r="AE62" s="300" t="s">
        <v>125</v>
      </c>
      <c r="AF62" s="301">
        <f>AE62-AD62</f>
        <v>-7</v>
      </c>
      <c r="AG62" s="302">
        <f>IF(AI62="SI",0,J62)</f>
        <v>52.2</v>
      </c>
      <c r="AH62" s="303">
        <f>AG62*AF62</f>
        <v>-365.40000000000003</v>
      </c>
      <c r="AI62" s="304" t="s">
        <v>127</v>
      </c>
    </row>
    <row r="63" spans="1:35" ht="24">
      <c r="A63" s="108">
        <v>2019</v>
      </c>
      <c r="B63" s="108">
        <v>276</v>
      </c>
      <c r="C63" s="109" t="s">
        <v>171</v>
      </c>
      <c r="D63" s="297" t="s">
        <v>387</v>
      </c>
      <c r="E63" s="109" t="s">
        <v>173</v>
      </c>
      <c r="F63" s="305" t="s">
        <v>388</v>
      </c>
      <c r="G63" s="112">
        <v>699.46</v>
      </c>
      <c r="H63" s="112">
        <v>126.13</v>
      </c>
      <c r="I63" s="107" t="s">
        <v>118</v>
      </c>
      <c r="J63" s="112">
        <f>IF(I63="SI",G63-H63,G63)</f>
        <v>573.33</v>
      </c>
      <c r="K63" s="299" t="s">
        <v>389</v>
      </c>
      <c r="L63" s="108">
        <v>2019</v>
      </c>
      <c r="M63" s="108">
        <v>2336</v>
      </c>
      <c r="N63" s="109" t="s">
        <v>174</v>
      </c>
      <c r="O63" s="111" t="s">
        <v>390</v>
      </c>
      <c r="P63" s="109" t="s">
        <v>391</v>
      </c>
      <c r="Q63" s="109" t="s">
        <v>391</v>
      </c>
      <c r="R63" s="108">
        <v>2</v>
      </c>
      <c r="S63" s="111" t="s">
        <v>170</v>
      </c>
      <c r="T63" s="108">
        <v>1080102</v>
      </c>
      <c r="U63" s="108">
        <v>2770</v>
      </c>
      <c r="V63" s="108">
        <v>1937</v>
      </c>
      <c r="W63" s="108">
        <v>2</v>
      </c>
      <c r="X63" s="113">
        <v>2019</v>
      </c>
      <c r="Y63" s="113">
        <v>149</v>
      </c>
      <c r="Z63" s="113">
        <v>0</v>
      </c>
      <c r="AA63" s="114" t="s">
        <v>171</v>
      </c>
      <c r="AB63" s="108">
        <v>506</v>
      </c>
      <c r="AC63" s="109" t="s">
        <v>125</v>
      </c>
      <c r="AD63" s="300" t="s">
        <v>173</v>
      </c>
      <c r="AE63" s="300" t="s">
        <v>125</v>
      </c>
      <c r="AF63" s="301">
        <f>AE63-AD63</f>
        <v>27</v>
      </c>
      <c r="AG63" s="302">
        <f>IF(AI63="SI",0,J63)</f>
        <v>573.33</v>
      </c>
      <c r="AH63" s="303">
        <f>AG63*AF63</f>
        <v>15479.910000000002</v>
      </c>
      <c r="AI63" s="304" t="s">
        <v>127</v>
      </c>
    </row>
    <row r="64" spans="1:35" ht="24">
      <c r="A64" s="108">
        <v>2019</v>
      </c>
      <c r="B64" s="108">
        <v>276</v>
      </c>
      <c r="C64" s="109" t="s">
        <v>171</v>
      </c>
      <c r="D64" s="297" t="s">
        <v>387</v>
      </c>
      <c r="E64" s="109" t="s">
        <v>173</v>
      </c>
      <c r="F64" s="305" t="s">
        <v>388</v>
      </c>
      <c r="G64" s="112">
        <v>682.96</v>
      </c>
      <c r="H64" s="112">
        <v>123.16</v>
      </c>
      <c r="I64" s="107" t="s">
        <v>118</v>
      </c>
      <c r="J64" s="112">
        <f>IF(I64="SI",G64-H64,G64)</f>
        <v>559.8000000000001</v>
      </c>
      <c r="K64" s="299" t="s">
        <v>389</v>
      </c>
      <c r="L64" s="108">
        <v>2019</v>
      </c>
      <c r="M64" s="108">
        <v>2336</v>
      </c>
      <c r="N64" s="109" t="s">
        <v>174</v>
      </c>
      <c r="O64" s="111" t="s">
        <v>390</v>
      </c>
      <c r="P64" s="109" t="s">
        <v>391</v>
      </c>
      <c r="Q64" s="109" t="s">
        <v>391</v>
      </c>
      <c r="R64" s="108">
        <v>2</v>
      </c>
      <c r="S64" s="111" t="s">
        <v>170</v>
      </c>
      <c r="T64" s="108">
        <v>1080103</v>
      </c>
      <c r="U64" s="108">
        <v>2780</v>
      </c>
      <c r="V64" s="108">
        <v>1934</v>
      </c>
      <c r="W64" s="108">
        <v>2</v>
      </c>
      <c r="X64" s="113">
        <v>2019</v>
      </c>
      <c r="Y64" s="113">
        <v>148</v>
      </c>
      <c r="Z64" s="113">
        <v>0</v>
      </c>
      <c r="AA64" s="114" t="s">
        <v>171</v>
      </c>
      <c r="AB64" s="108">
        <v>507</v>
      </c>
      <c r="AC64" s="109" t="s">
        <v>125</v>
      </c>
      <c r="AD64" s="300" t="s">
        <v>173</v>
      </c>
      <c r="AE64" s="300" t="s">
        <v>125</v>
      </c>
      <c r="AF64" s="301">
        <f>AE64-AD64</f>
        <v>27</v>
      </c>
      <c r="AG64" s="302">
        <f>IF(AI64="SI",0,J64)</f>
        <v>559.8000000000001</v>
      </c>
      <c r="AH64" s="303">
        <f>AG64*AF64</f>
        <v>15114.600000000002</v>
      </c>
      <c r="AI64" s="304" t="s">
        <v>127</v>
      </c>
    </row>
    <row r="65" spans="1:35" ht="36">
      <c r="A65" s="108">
        <v>2019</v>
      </c>
      <c r="B65" s="108">
        <v>277</v>
      </c>
      <c r="C65" s="109" t="s">
        <v>171</v>
      </c>
      <c r="D65" s="297" t="s">
        <v>392</v>
      </c>
      <c r="E65" s="109" t="s">
        <v>114</v>
      </c>
      <c r="F65" s="305" t="s">
        <v>393</v>
      </c>
      <c r="G65" s="112">
        <v>1220</v>
      </c>
      <c r="H65" s="112">
        <v>220</v>
      </c>
      <c r="I65" s="107" t="s">
        <v>118</v>
      </c>
      <c r="J65" s="112">
        <f>IF(I65="SI",G65-H65,G65)</f>
        <v>1000</v>
      </c>
      <c r="K65" s="299" t="s">
        <v>394</v>
      </c>
      <c r="L65" s="108">
        <v>2019</v>
      </c>
      <c r="M65" s="108">
        <v>2018</v>
      </c>
      <c r="N65" s="109" t="s">
        <v>167</v>
      </c>
      <c r="O65" s="111" t="s">
        <v>395</v>
      </c>
      <c r="P65" s="109" t="s">
        <v>396</v>
      </c>
      <c r="Q65" s="109" t="s">
        <v>122</v>
      </c>
      <c r="R65" s="108">
        <v>1</v>
      </c>
      <c r="S65" s="111" t="s">
        <v>135</v>
      </c>
      <c r="T65" s="108">
        <v>1010203</v>
      </c>
      <c r="U65" s="108">
        <v>140</v>
      </c>
      <c r="V65" s="108">
        <v>1050</v>
      </c>
      <c r="W65" s="108">
        <v>9</v>
      </c>
      <c r="X65" s="113">
        <v>2019</v>
      </c>
      <c r="Y65" s="113">
        <v>138</v>
      </c>
      <c r="Z65" s="113">
        <v>0</v>
      </c>
      <c r="AA65" s="114" t="s">
        <v>124</v>
      </c>
      <c r="AB65" s="108">
        <v>486</v>
      </c>
      <c r="AC65" s="109" t="s">
        <v>125</v>
      </c>
      <c r="AD65" s="300" t="s">
        <v>318</v>
      </c>
      <c r="AE65" s="300" t="s">
        <v>125</v>
      </c>
      <c r="AF65" s="301">
        <f>AE65-AD65</f>
        <v>32</v>
      </c>
      <c r="AG65" s="302">
        <f>IF(AI65="SI",0,J65)</f>
        <v>1000</v>
      </c>
      <c r="AH65" s="303">
        <f>AG65*AF65</f>
        <v>32000</v>
      </c>
      <c r="AI65" s="304" t="s">
        <v>127</v>
      </c>
    </row>
    <row r="66" spans="1:35" ht="72">
      <c r="A66" s="108">
        <v>2019</v>
      </c>
      <c r="B66" s="108">
        <v>278</v>
      </c>
      <c r="C66" s="109" t="s">
        <v>171</v>
      </c>
      <c r="D66" s="297" t="s">
        <v>397</v>
      </c>
      <c r="E66" s="109" t="s">
        <v>228</v>
      </c>
      <c r="F66" s="305" t="s">
        <v>398</v>
      </c>
      <c r="G66" s="112">
        <v>193.71</v>
      </c>
      <c r="H66" s="112">
        <v>33</v>
      </c>
      <c r="I66" s="107" t="s">
        <v>118</v>
      </c>
      <c r="J66" s="112">
        <f>IF(I66="SI",G66-H66,G66)</f>
        <v>160.71</v>
      </c>
      <c r="K66" s="299" t="s">
        <v>399</v>
      </c>
      <c r="L66" s="108">
        <v>2019</v>
      </c>
      <c r="M66" s="108">
        <v>2380</v>
      </c>
      <c r="N66" s="109" t="s">
        <v>400</v>
      </c>
      <c r="O66" s="111" t="s">
        <v>384</v>
      </c>
      <c r="P66" s="109" t="s">
        <v>385</v>
      </c>
      <c r="Q66" s="109" t="s">
        <v>385</v>
      </c>
      <c r="R66" s="108">
        <v>1</v>
      </c>
      <c r="S66" s="111" t="s">
        <v>135</v>
      </c>
      <c r="T66" s="108">
        <v>1010203</v>
      </c>
      <c r="U66" s="108">
        <v>140</v>
      </c>
      <c r="V66" s="108">
        <v>1050</v>
      </c>
      <c r="W66" s="108">
        <v>99</v>
      </c>
      <c r="X66" s="113">
        <v>2019</v>
      </c>
      <c r="Y66" s="113">
        <v>84</v>
      </c>
      <c r="Z66" s="113">
        <v>0</v>
      </c>
      <c r="AA66" s="114" t="s">
        <v>124</v>
      </c>
      <c r="AB66" s="108">
        <v>489</v>
      </c>
      <c r="AC66" s="109" t="s">
        <v>125</v>
      </c>
      <c r="AD66" s="300" t="s">
        <v>279</v>
      </c>
      <c r="AE66" s="300" t="s">
        <v>125</v>
      </c>
      <c r="AF66" s="301">
        <f>AE66-AD66</f>
        <v>-4</v>
      </c>
      <c r="AG66" s="302">
        <f>IF(AI66="SI",0,J66)</f>
        <v>160.71</v>
      </c>
      <c r="AH66" s="303">
        <f>AG66*AF66</f>
        <v>-642.84</v>
      </c>
      <c r="AI66" s="304" t="s">
        <v>127</v>
      </c>
    </row>
    <row r="67" spans="1:35" ht="72">
      <c r="A67" s="108">
        <v>2019</v>
      </c>
      <c r="B67" s="108">
        <v>279</v>
      </c>
      <c r="C67" s="109" t="s">
        <v>171</v>
      </c>
      <c r="D67" s="297" t="s">
        <v>401</v>
      </c>
      <c r="E67" s="109" t="s">
        <v>228</v>
      </c>
      <c r="F67" s="305" t="s">
        <v>402</v>
      </c>
      <c r="G67" s="112">
        <v>158.86</v>
      </c>
      <c r="H67" s="112">
        <v>27.26</v>
      </c>
      <c r="I67" s="107" t="s">
        <v>118</v>
      </c>
      <c r="J67" s="112">
        <f>IF(I67="SI",G67-H67,G67)</f>
        <v>131.60000000000002</v>
      </c>
      <c r="K67" s="299" t="s">
        <v>399</v>
      </c>
      <c r="L67" s="108">
        <v>2019</v>
      </c>
      <c r="M67" s="108">
        <v>2381</v>
      </c>
      <c r="N67" s="109" t="s">
        <v>400</v>
      </c>
      <c r="O67" s="111" t="s">
        <v>384</v>
      </c>
      <c r="P67" s="109" t="s">
        <v>385</v>
      </c>
      <c r="Q67" s="109" t="s">
        <v>385</v>
      </c>
      <c r="R67" s="108">
        <v>1</v>
      </c>
      <c r="S67" s="111" t="s">
        <v>135</v>
      </c>
      <c r="T67" s="108">
        <v>1010203</v>
      </c>
      <c r="U67" s="108">
        <v>140</v>
      </c>
      <c r="V67" s="108">
        <v>1050</v>
      </c>
      <c r="W67" s="108">
        <v>99</v>
      </c>
      <c r="X67" s="113">
        <v>2019</v>
      </c>
      <c r="Y67" s="113">
        <v>84</v>
      </c>
      <c r="Z67" s="113">
        <v>0</v>
      </c>
      <c r="AA67" s="114" t="s">
        <v>124</v>
      </c>
      <c r="AB67" s="108">
        <v>489</v>
      </c>
      <c r="AC67" s="109" t="s">
        <v>125</v>
      </c>
      <c r="AD67" s="300" t="s">
        <v>279</v>
      </c>
      <c r="AE67" s="300" t="s">
        <v>125</v>
      </c>
      <c r="AF67" s="301">
        <f>AE67-AD67</f>
        <v>-4</v>
      </c>
      <c r="AG67" s="302">
        <f>IF(AI67="SI",0,J67)</f>
        <v>131.60000000000002</v>
      </c>
      <c r="AH67" s="303">
        <f>AG67*AF67</f>
        <v>-526.4000000000001</v>
      </c>
      <c r="AI67" s="304" t="s">
        <v>127</v>
      </c>
    </row>
    <row r="68" spans="1:35" ht="48">
      <c r="A68" s="108">
        <v>2019</v>
      </c>
      <c r="B68" s="108">
        <v>280</v>
      </c>
      <c r="C68" s="109" t="s">
        <v>171</v>
      </c>
      <c r="D68" s="297" t="s">
        <v>403</v>
      </c>
      <c r="E68" s="109" t="s">
        <v>353</v>
      </c>
      <c r="F68" s="305" t="s">
        <v>404</v>
      </c>
      <c r="G68" s="112">
        <v>59.71</v>
      </c>
      <c r="H68" s="112">
        <v>10.38</v>
      </c>
      <c r="I68" s="107" t="s">
        <v>118</v>
      </c>
      <c r="J68" s="112">
        <f>IF(I68="SI",G68-H68,G68)</f>
        <v>49.33</v>
      </c>
      <c r="K68" s="299" t="s">
        <v>383</v>
      </c>
      <c r="L68" s="108">
        <v>2019</v>
      </c>
      <c r="M68" s="108">
        <v>2420</v>
      </c>
      <c r="N68" s="109" t="s">
        <v>268</v>
      </c>
      <c r="O68" s="111" t="s">
        <v>384</v>
      </c>
      <c r="P68" s="109" t="s">
        <v>385</v>
      </c>
      <c r="Q68" s="109" t="s">
        <v>385</v>
      </c>
      <c r="R68" s="108">
        <v>1</v>
      </c>
      <c r="S68" s="111" t="s">
        <v>135</v>
      </c>
      <c r="T68" s="108">
        <v>1010203</v>
      </c>
      <c r="U68" s="108">
        <v>140</v>
      </c>
      <c r="V68" s="108">
        <v>1050</v>
      </c>
      <c r="W68" s="108">
        <v>1</v>
      </c>
      <c r="X68" s="113">
        <v>2019</v>
      </c>
      <c r="Y68" s="113">
        <v>85</v>
      </c>
      <c r="Z68" s="113">
        <v>0</v>
      </c>
      <c r="AA68" s="114" t="s">
        <v>124</v>
      </c>
      <c r="AB68" s="108">
        <v>488</v>
      </c>
      <c r="AC68" s="109" t="s">
        <v>125</v>
      </c>
      <c r="AD68" s="300" t="s">
        <v>386</v>
      </c>
      <c r="AE68" s="300" t="s">
        <v>125</v>
      </c>
      <c r="AF68" s="301">
        <f>AE68-AD68</f>
        <v>-7</v>
      </c>
      <c r="AG68" s="302">
        <f>IF(AI68="SI",0,J68)</f>
        <v>49.33</v>
      </c>
      <c r="AH68" s="303">
        <f>AG68*AF68</f>
        <v>-345.31</v>
      </c>
      <c r="AI68" s="304" t="s">
        <v>127</v>
      </c>
    </row>
    <row r="69" spans="1:35" ht="108">
      <c r="A69" s="108">
        <v>2019</v>
      </c>
      <c r="B69" s="108">
        <v>281</v>
      </c>
      <c r="C69" s="109" t="s">
        <v>171</v>
      </c>
      <c r="D69" s="297" t="s">
        <v>405</v>
      </c>
      <c r="E69" s="109" t="s">
        <v>184</v>
      </c>
      <c r="F69" s="305" t="s">
        <v>406</v>
      </c>
      <c r="G69" s="112">
        <v>629.76</v>
      </c>
      <c r="H69" s="112">
        <v>113.56</v>
      </c>
      <c r="I69" s="107" t="s">
        <v>118</v>
      </c>
      <c r="J69" s="112">
        <f>IF(I69="SI",G69-H69,G69)</f>
        <v>516.2</v>
      </c>
      <c r="K69" s="299" t="s">
        <v>407</v>
      </c>
      <c r="L69" s="108">
        <v>2019</v>
      </c>
      <c r="M69" s="108">
        <v>2378</v>
      </c>
      <c r="N69" s="109" t="s">
        <v>184</v>
      </c>
      <c r="O69" s="111" t="s">
        <v>408</v>
      </c>
      <c r="P69" s="109" t="s">
        <v>409</v>
      </c>
      <c r="Q69" s="109" t="s">
        <v>122</v>
      </c>
      <c r="R69" s="108">
        <v>2</v>
      </c>
      <c r="S69" s="111" t="s">
        <v>170</v>
      </c>
      <c r="T69" s="108">
        <v>1040502</v>
      </c>
      <c r="U69" s="108">
        <v>1890</v>
      </c>
      <c r="V69" s="108">
        <v>1180</v>
      </c>
      <c r="W69" s="108">
        <v>1</v>
      </c>
      <c r="X69" s="113">
        <v>2019</v>
      </c>
      <c r="Y69" s="113">
        <v>137</v>
      </c>
      <c r="Z69" s="113">
        <v>0</v>
      </c>
      <c r="AA69" s="114" t="s">
        <v>171</v>
      </c>
      <c r="AB69" s="108">
        <v>509</v>
      </c>
      <c r="AC69" s="109" t="s">
        <v>125</v>
      </c>
      <c r="AD69" s="300" t="s">
        <v>321</v>
      </c>
      <c r="AE69" s="300" t="s">
        <v>125</v>
      </c>
      <c r="AF69" s="301">
        <f>AE69-AD69</f>
        <v>-19</v>
      </c>
      <c r="AG69" s="302">
        <f>IF(AI69="SI",0,J69)</f>
        <v>516.2</v>
      </c>
      <c r="AH69" s="303">
        <f>AG69*AF69</f>
        <v>-9807.800000000001</v>
      </c>
      <c r="AI69" s="304" t="s">
        <v>127</v>
      </c>
    </row>
    <row r="70" spans="1:35" ht="48">
      <c r="A70" s="108">
        <v>2019</v>
      </c>
      <c r="B70" s="108">
        <v>282</v>
      </c>
      <c r="C70" s="109" t="s">
        <v>171</v>
      </c>
      <c r="D70" s="297" t="s">
        <v>410</v>
      </c>
      <c r="E70" s="109" t="s">
        <v>411</v>
      </c>
      <c r="F70" s="305" t="s">
        <v>412</v>
      </c>
      <c r="G70" s="112">
        <v>308</v>
      </c>
      <c r="H70" s="112">
        <v>55.54</v>
      </c>
      <c r="I70" s="107" t="s">
        <v>118</v>
      </c>
      <c r="J70" s="112">
        <f>IF(I70="SI",G70-H70,G70)</f>
        <v>252.46</v>
      </c>
      <c r="K70" s="299" t="s">
        <v>413</v>
      </c>
      <c r="L70" s="108">
        <v>2019</v>
      </c>
      <c r="M70" s="108">
        <v>2439</v>
      </c>
      <c r="N70" s="109" t="s">
        <v>124</v>
      </c>
      <c r="O70" s="111" t="s">
        <v>408</v>
      </c>
      <c r="P70" s="109" t="s">
        <v>409</v>
      </c>
      <c r="Q70" s="109" t="s">
        <v>122</v>
      </c>
      <c r="R70" s="108">
        <v>1</v>
      </c>
      <c r="S70" s="111" t="s">
        <v>135</v>
      </c>
      <c r="T70" s="108">
        <v>1010602</v>
      </c>
      <c r="U70" s="108">
        <v>570</v>
      </c>
      <c r="V70" s="108">
        <v>1093</v>
      </c>
      <c r="W70" s="108">
        <v>2</v>
      </c>
      <c r="X70" s="113">
        <v>2019</v>
      </c>
      <c r="Y70" s="113">
        <v>132</v>
      </c>
      <c r="Z70" s="113">
        <v>0</v>
      </c>
      <c r="AA70" s="114" t="s">
        <v>171</v>
      </c>
      <c r="AB70" s="108">
        <v>508</v>
      </c>
      <c r="AC70" s="109" t="s">
        <v>125</v>
      </c>
      <c r="AD70" s="300" t="s">
        <v>321</v>
      </c>
      <c r="AE70" s="300" t="s">
        <v>125</v>
      </c>
      <c r="AF70" s="301">
        <f>AE70-AD70</f>
        <v>-19</v>
      </c>
      <c r="AG70" s="302">
        <f>IF(AI70="SI",0,J70)</f>
        <v>252.46</v>
      </c>
      <c r="AH70" s="303">
        <f>AG70*AF70</f>
        <v>-4796.74</v>
      </c>
      <c r="AI70" s="304" t="s">
        <v>127</v>
      </c>
    </row>
    <row r="71" spans="1:35" ht="84">
      <c r="A71" s="108">
        <v>2019</v>
      </c>
      <c r="B71" s="108">
        <v>283</v>
      </c>
      <c r="C71" s="109" t="s">
        <v>171</v>
      </c>
      <c r="D71" s="297" t="s">
        <v>414</v>
      </c>
      <c r="E71" s="109" t="s">
        <v>415</v>
      </c>
      <c r="F71" s="305" t="s">
        <v>416</v>
      </c>
      <c r="G71" s="112">
        <v>-590.76</v>
      </c>
      <c r="H71" s="112">
        <v>-106.53</v>
      </c>
      <c r="I71" s="107" t="s">
        <v>118</v>
      </c>
      <c r="J71" s="112">
        <f>IF(I71="SI",G71-H71,G71)</f>
        <v>-484.23</v>
      </c>
      <c r="K71" s="299" t="s">
        <v>143</v>
      </c>
      <c r="L71" s="108">
        <v>2019</v>
      </c>
      <c r="M71" s="108">
        <v>2108</v>
      </c>
      <c r="N71" s="109" t="s">
        <v>220</v>
      </c>
      <c r="O71" s="111" t="s">
        <v>144</v>
      </c>
      <c r="P71" s="109" t="s">
        <v>145</v>
      </c>
      <c r="Q71" s="109" t="s">
        <v>122</v>
      </c>
      <c r="R71" s="108">
        <v>1</v>
      </c>
      <c r="S71" s="111" t="s">
        <v>135</v>
      </c>
      <c r="T71" s="108">
        <v>1080203</v>
      </c>
      <c r="U71" s="108">
        <v>2890</v>
      </c>
      <c r="V71" s="108">
        <v>1938</v>
      </c>
      <c r="W71" s="108">
        <v>99</v>
      </c>
      <c r="X71" s="113">
        <v>2019</v>
      </c>
      <c r="Y71" s="113">
        <v>26</v>
      </c>
      <c r="Z71" s="113">
        <v>0</v>
      </c>
      <c r="AA71" s="114" t="s">
        <v>124</v>
      </c>
      <c r="AB71" s="108">
        <v>477</v>
      </c>
      <c r="AC71" s="109" t="s">
        <v>125</v>
      </c>
      <c r="AD71" s="300" t="s">
        <v>417</v>
      </c>
      <c r="AE71" s="300" t="s">
        <v>247</v>
      </c>
      <c r="AF71" s="301">
        <f>AE71-AD71</f>
        <v>38</v>
      </c>
      <c r="AG71" s="302">
        <f>IF(AI71="SI",0,J71)</f>
        <v>-484.23</v>
      </c>
      <c r="AH71" s="303">
        <f>AG71*AF71</f>
        <v>-18400.74</v>
      </c>
      <c r="AI71" s="304" t="s">
        <v>127</v>
      </c>
    </row>
    <row r="72" spans="1:35" ht="48">
      <c r="A72" s="108">
        <v>2019</v>
      </c>
      <c r="B72" s="108">
        <v>284</v>
      </c>
      <c r="C72" s="109" t="s">
        <v>171</v>
      </c>
      <c r="D72" s="297" t="s">
        <v>418</v>
      </c>
      <c r="E72" s="109" t="s">
        <v>353</v>
      </c>
      <c r="F72" s="305" t="s">
        <v>419</v>
      </c>
      <c r="G72" s="112">
        <v>113.31</v>
      </c>
      <c r="H72" s="112">
        <v>20.43</v>
      </c>
      <c r="I72" s="107" t="s">
        <v>118</v>
      </c>
      <c r="J72" s="112">
        <f>IF(I72="SI",G72-H72,G72)</f>
        <v>92.88</v>
      </c>
      <c r="K72" s="299" t="s">
        <v>339</v>
      </c>
      <c r="L72" s="108">
        <v>2019</v>
      </c>
      <c r="M72" s="108">
        <v>2344</v>
      </c>
      <c r="N72" s="109" t="s">
        <v>174</v>
      </c>
      <c r="O72" s="111" t="s">
        <v>340</v>
      </c>
      <c r="P72" s="109" t="s">
        <v>341</v>
      </c>
      <c r="Q72" s="109" t="s">
        <v>341</v>
      </c>
      <c r="R72" s="108">
        <v>1</v>
      </c>
      <c r="S72" s="111" t="s">
        <v>135</v>
      </c>
      <c r="T72" s="108">
        <v>1010203</v>
      </c>
      <c r="U72" s="108">
        <v>140</v>
      </c>
      <c r="V72" s="108">
        <v>1050</v>
      </c>
      <c r="W72" s="108">
        <v>2</v>
      </c>
      <c r="X72" s="113">
        <v>2019</v>
      </c>
      <c r="Y72" s="113">
        <v>29</v>
      </c>
      <c r="Z72" s="113">
        <v>0</v>
      </c>
      <c r="AA72" s="114" t="s">
        <v>124</v>
      </c>
      <c r="AB72" s="108">
        <v>479</v>
      </c>
      <c r="AC72" s="109" t="s">
        <v>125</v>
      </c>
      <c r="AD72" s="300" t="s">
        <v>355</v>
      </c>
      <c r="AE72" s="300" t="s">
        <v>125</v>
      </c>
      <c r="AF72" s="301">
        <f>AE72-AD72</f>
        <v>-3</v>
      </c>
      <c r="AG72" s="302">
        <f>IF(AI72="SI",0,J72)</f>
        <v>92.88</v>
      </c>
      <c r="AH72" s="303">
        <f>AG72*AF72</f>
        <v>-278.64</v>
      </c>
      <c r="AI72" s="304" t="s">
        <v>127</v>
      </c>
    </row>
    <row r="73" spans="1:35" ht="48">
      <c r="A73" s="108">
        <v>2019</v>
      </c>
      <c r="B73" s="108">
        <v>285</v>
      </c>
      <c r="C73" s="109" t="s">
        <v>171</v>
      </c>
      <c r="D73" s="297" t="s">
        <v>420</v>
      </c>
      <c r="E73" s="109" t="s">
        <v>136</v>
      </c>
      <c r="F73" s="305" t="s">
        <v>421</v>
      </c>
      <c r="G73" s="112">
        <v>226.92</v>
      </c>
      <c r="H73" s="112">
        <v>40.92</v>
      </c>
      <c r="I73" s="107" t="s">
        <v>118</v>
      </c>
      <c r="J73" s="112">
        <f>IF(I73="SI",G73-H73,G73)</f>
        <v>186</v>
      </c>
      <c r="K73" s="299" t="s">
        <v>422</v>
      </c>
      <c r="L73" s="108">
        <v>2019</v>
      </c>
      <c r="M73" s="108">
        <v>2208</v>
      </c>
      <c r="N73" s="109" t="s">
        <v>423</v>
      </c>
      <c r="O73" s="111" t="s">
        <v>424</v>
      </c>
      <c r="P73" s="109" t="s">
        <v>425</v>
      </c>
      <c r="Q73" s="109" t="s">
        <v>425</v>
      </c>
      <c r="R73" s="108">
        <v>1</v>
      </c>
      <c r="S73" s="111" t="s">
        <v>135</v>
      </c>
      <c r="T73" s="108">
        <v>1010204</v>
      </c>
      <c r="U73" s="108">
        <v>150</v>
      </c>
      <c r="V73" s="108">
        <v>1056</v>
      </c>
      <c r="W73" s="108">
        <v>99</v>
      </c>
      <c r="X73" s="113">
        <v>2019</v>
      </c>
      <c r="Y73" s="113">
        <v>100</v>
      </c>
      <c r="Z73" s="113">
        <v>0</v>
      </c>
      <c r="AA73" s="114" t="s">
        <v>124</v>
      </c>
      <c r="AB73" s="108">
        <v>487</v>
      </c>
      <c r="AC73" s="109" t="s">
        <v>125</v>
      </c>
      <c r="AD73" s="300" t="s">
        <v>124</v>
      </c>
      <c r="AE73" s="300" t="s">
        <v>125</v>
      </c>
      <c r="AF73" s="301">
        <f>AE73-AD73</f>
        <v>12</v>
      </c>
      <c r="AG73" s="302">
        <f>IF(AI73="SI",0,J73)</f>
        <v>186</v>
      </c>
      <c r="AH73" s="303">
        <f>AG73*AF73</f>
        <v>2232</v>
      </c>
      <c r="AI73" s="304" t="s">
        <v>127</v>
      </c>
    </row>
    <row r="74" spans="1:35" ht="72">
      <c r="A74" s="108">
        <v>2019</v>
      </c>
      <c r="B74" s="108">
        <v>286</v>
      </c>
      <c r="C74" s="109" t="s">
        <v>171</v>
      </c>
      <c r="D74" s="297" t="s">
        <v>426</v>
      </c>
      <c r="E74" s="109" t="s">
        <v>167</v>
      </c>
      <c r="F74" s="305" t="s">
        <v>427</v>
      </c>
      <c r="G74" s="112">
        <v>64.22</v>
      </c>
      <c r="H74" s="112">
        <v>11.58</v>
      </c>
      <c r="I74" s="107" t="s">
        <v>118</v>
      </c>
      <c r="J74" s="112">
        <f>IF(I74="SI",G74-H74,G74)</f>
        <v>52.64</v>
      </c>
      <c r="K74" s="299" t="s">
        <v>428</v>
      </c>
      <c r="L74" s="108">
        <v>2019</v>
      </c>
      <c r="M74" s="108">
        <v>2028</v>
      </c>
      <c r="N74" s="109" t="s">
        <v>429</v>
      </c>
      <c r="O74" s="111" t="s">
        <v>430</v>
      </c>
      <c r="P74" s="109" t="s">
        <v>431</v>
      </c>
      <c r="Q74" s="109" t="s">
        <v>431</v>
      </c>
      <c r="R74" s="108">
        <v>1</v>
      </c>
      <c r="S74" s="111" t="s">
        <v>135</v>
      </c>
      <c r="T74" s="108">
        <v>1010203</v>
      </c>
      <c r="U74" s="108">
        <v>140</v>
      </c>
      <c r="V74" s="108">
        <v>1050</v>
      </c>
      <c r="W74" s="108">
        <v>2</v>
      </c>
      <c r="X74" s="113">
        <v>2019</v>
      </c>
      <c r="Y74" s="113">
        <v>43</v>
      </c>
      <c r="Z74" s="113">
        <v>0</v>
      </c>
      <c r="AA74" s="114" t="s">
        <v>124</v>
      </c>
      <c r="AB74" s="108">
        <v>474</v>
      </c>
      <c r="AC74" s="109" t="s">
        <v>125</v>
      </c>
      <c r="AD74" s="300" t="s">
        <v>310</v>
      </c>
      <c r="AE74" s="300" t="s">
        <v>125</v>
      </c>
      <c r="AF74" s="301">
        <f>AE74-AD74</f>
        <v>31</v>
      </c>
      <c r="AG74" s="302">
        <f>IF(AI74="SI",0,J74)</f>
        <v>52.64</v>
      </c>
      <c r="AH74" s="303">
        <f>AG74*AF74</f>
        <v>1631.84</v>
      </c>
      <c r="AI74" s="304" t="s">
        <v>127</v>
      </c>
    </row>
    <row r="75" spans="1:35" ht="48">
      <c r="A75" s="108">
        <v>2019</v>
      </c>
      <c r="B75" s="108">
        <v>287</v>
      </c>
      <c r="C75" s="109" t="s">
        <v>171</v>
      </c>
      <c r="D75" s="297" t="s">
        <v>432</v>
      </c>
      <c r="E75" s="109" t="s">
        <v>136</v>
      </c>
      <c r="F75" s="305" t="s">
        <v>433</v>
      </c>
      <c r="G75" s="112">
        <v>246.15</v>
      </c>
      <c r="H75" s="112">
        <v>44.39</v>
      </c>
      <c r="I75" s="107" t="s">
        <v>118</v>
      </c>
      <c r="J75" s="112">
        <f>IF(I75="SI",G75-H75,G75)</f>
        <v>201.76</v>
      </c>
      <c r="K75" s="299" t="s">
        <v>434</v>
      </c>
      <c r="L75" s="108">
        <v>2019</v>
      </c>
      <c r="M75" s="108">
        <v>2248</v>
      </c>
      <c r="N75" s="109" t="s">
        <v>274</v>
      </c>
      <c r="O75" s="111" t="s">
        <v>435</v>
      </c>
      <c r="P75" s="109" t="s">
        <v>436</v>
      </c>
      <c r="Q75" s="109" t="s">
        <v>122</v>
      </c>
      <c r="R75" s="108">
        <v>1</v>
      </c>
      <c r="S75" s="111" t="s">
        <v>135</v>
      </c>
      <c r="T75" s="108">
        <v>1010602</v>
      </c>
      <c r="U75" s="108">
        <v>570</v>
      </c>
      <c r="V75" s="108">
        <v>1093</v>
      </c>
      <c r="W75" s="108">
        <v>1</v>
      </c>
      <c r="X75" s="113">
        <v>2019</v>
      </c>
      <c r="Y75" s="113">
        <v>32</v>
      </c>
      <c r="Z75" s="113">
        <v>0</v>
      </c>
      <c r="AA75" s="114" t="s">
        <v>171</v>
      </c>
      <c r="AB75" s="108">
        <v>502</v>
      </c>
      <c r="AC75" s="109" t="s">
        <v>125</v>
      </c>
      <c r="AD75" s="300" t="s">
        <v>355</v>
      </c>
      <c r="AE75" s="300" t="s">
        <v>125</v>
      </c>
      <c r="AF75" s="301">
        <f>AE75-AD75</f>
        <v>-3</v>
      </c>
      <c r="AG75" s="302">
        <f>IF(AI75="SI",0,J75)</f>
        <v>201.76</v>
      </c>
      <c r="AH75" s="303">
        <f>AG75*AF75</f>
        <v>-605.28</v>
      </c>
      <c r="AI75" s="304" t="s">
        <v>127</v>
      </c>
    </row>
    <row r="76" spans="1:35" ht="48">
      <c r="A76" s="108">
        <v>2019</v>
      </c>
      <c r="B76" s="108">
        <v>288</v>
      </c>
      <c r="C76" s="109" t="s">
        <v>171</v>
      </c>
      <c r="D76" s="297" t="s">
        <v>437</v>
      </c>
      <c r="E76" s="109" t="s">
        <v>201</v>
      </c>
      <c r="F76" s="305" t="s">
        <v>438</v>
      </c>
      <c r="G76" s="112">
        <v>40.01</v>
      </c>
      <c r="H76" s="112">
        <v>7.21</v>
      </c>
      <c r="I76" s="107" t="s">
        <v>118</v>
      </c>
      <c r="J76" s="112">
        <f>IF(I76="SI",G76-H76,G76)</f>
        <v>32.8</v>
      </c>
      <c r="K76" s="299" t="s">
        <v>434</v>
      </c>
      <c r="L76" s="108">
        <v>2019</v>
      </c>
      <c r="M76" s="108">
        <v>2532</v>
      </c>
      <c r="N76" s="109" t="s">
        <v>322</v>
      </c>
      <c r="O76" s="111" t="s">
        <v>435</v>
      </c>
      <c r="P76" s="109" t="s">
        <v>436</v>
      </c>
      <c r="Q76" s="109" t="s">
        <v>122</v>
      </c>
      <c r="R76" s="108">
        <v>1</v>
      </c>
      <c r="S76" s="111" t="s">
        <v>135</v>
      </c>
      <c r="T76" s="108">
        <v>1010602</v>
      </c>
      <c r="U76" s="108">
        <v>570</v>
      </c>
      <c r="V76" s="108">
        <v>1093</v>
      </c>
      <c r="W76" s="108">
        <v>1</v>
      </c>
      <c r="X76" s="113">
        <v>2019</v>
      </c>
      <c r="Y76" s="113">
        <v>32</v>
      </c>
      <c r="Z76" s="113">
        <v>0</v>
      </c>
      <c r="AA76" s="114" t="s">
        <v>171</v>
      </c>
      <c r="AB76" s="108">
        <v>502</v>
      </c>
      <c r="AC76" s="109" t="s">
        <v>125</v>
      </c>
      <c r="AD76" s="300" t="s">
        <v>439</v>
      </c>
      <c r="AE76" s="300" t="s">
        <v>125</v>
      </c>
      <c r="AF76" s="301">
        <f>AE76-AD76</f>
        <v>-34</v>
      </c>
      <c r="AG76" s="302">
        <f>IF(AI76="SI",0,J76)</f>
        <v>32.8</v>
      </c>
      <c r="AH76" s="303">
        <f>AG76*AF76</f>
        <v>-1115.1999999999998</v>
      </c>
      <c r="AI76" s="304" t="s">
        <v>127</v>
      </c>
    </row>
    <row r="77" spans="1:35" ht="60">
      <c r="A77" s="108">
        <v>2019</v>
      </c>
      <c r="B77" s="108">
        <v>289</v>
      </c>
      <c r="C77" s="109" t="s">
        <v>125</v>
      </c>
      <c r="D77" s="297" t="s">
        <v>440</v>
      </c>
      <c r="E77" s="109" t="s">
        <v>201</v>
      </c>
      <c r="F77" s="305" t="s">
        <v>441</v>
      </c>
      <c r="G77" s="112">
        <v>3056.72</v>
      </c>
      <c r="H77" s="112">
        <v>277.88</v>
      </c>
      <c r="I77" s="107" t="s">
        <v>118</v>
      </c>
      <c r="J77" s="112">
        <f>IF(I77="SI",G77-H77,G77)</f>
        <v>2778.8399999999997</v>
      </c>
      <c r="K77" s="299" t="s">
        <v>442</v>
      </c>
      <c r="L77" s="108">
        <v>2019</v>
      </c>
      <c r="M77" s="108">
        <v>2507</v>
      </c>
      <c r="N77" s="109" t="s">
        <v>253</v>
      </c>
      <c r="O77" s="111" t="s">
        <v>144</v>
      </c>
      <c r="P77" s="109" t="s">
        <v>145</v>
      </c>
      <c r="Q77" s="109" t="s">
        <v>122</v>
      </c>
      <c r="R77" s="108">
        <v>2</v>
      </c>
      <c r="S77" s="111" t="s">
        <v>170</v>
      </c>
      <c r="T77" s="108">
        <v>2080201</v>
      </c>
      <c r="U77" s="108">
        <v>8330</v>
      </c>
      <c r="V77" s="108">
        <v>3035</v>
      </c>
      <c r="W77" s="108">
        <v>99</v>
      </c>
      <c r="X77" s="113">
        <v>2018</v>
      </c>
      <c r="Y77" s="113">
        <v>127</v>
      </c>
      <c r="Z77" s="113">
        <v>0</v>
      </c>
      <c r="AA77" s="114" t="s">
        <v>122</v>
      </c>
      <c r="AB77" s="108">
        <v>512</v>
      </c>
      <c r="AC77" s="109" t="s">
        <v>125</v>
      </c>
      <c r="AD77" s="300" t="s">
        <v>443</v>
      </c>
      <c r="AE77" s="300" t="s">
        <v>125</v>
      </c>
      <c r="AF77" s="301">
        <f>AE77-AD77</f>
        <v>-49</v>
      </c>
      <c r="AG77" s="302">
        <f>IF(AI77="SI",0,J77)</f>
        <v>2778.8399999999997</v>
      </c>
      <c r="AH77" s="303">
        <f>AG77*AF77</f>
        <v>-136163.15999999997</v>
      </c>
      <c r="AI77" s="304" t="s">
        <v>127</v>
      </c>
    </row>
    <row r="78" spans="1:35" ht="60">
      <c r="A78" s="108">
        <v>2019</v>
      </c>
      <c r="B78" s="108">
        <v>290</v>
      </c>
      <c r="C78" s="109" t="s">
        <v>125</v>
      </c>
      <c r="D78" s="297" t="s">
        <v>444</v>
      </c>
      <c r="E78" s="109" t="s">
        <v>445</v>
      </c>
      <c r="F78" s="305" t="s">
        <v>446</v>
      </c>
      <c r="G78" s="112">
        <v>75.88</v>
      </c>
      <c r="H78" s="112">
        <v>13.68</v>
      </c>
      <c r="I78" s="107" t="s">
        <v>118</v>
      </c>
      <c r="J78" s="112">
        <f>IF(I78="SI",G78-H78,G78)</f>
        <v>62.199999999999996</v>
      </c>
      <c r="K78" s="299" t="s">
        <v>428</v>
      </c>
      <c r="L78" s="108">
        <v>2019</v>
      </c>
      <c r="M78" s="108">
        <v>2554</v>
      </c>
      <c r="N78" s="109" t="s">
        <v>125</v>
      </c>
      <c r="O78" s="111" t="s">
        <v>430</v>
      </c>
      <c r="P78" s="109" t="s">
        <v>431</v>
      </c>
      <c r="Q78" s="109" t="s">
        <v>431</v>
      </c>
      <c r="R78" s="108">
        <v>1</v>
      </c>
      <c r="S78" s="111" t="s">
        <v>135</v>
      </c>
      <c r="T78" s="108">
        <v>1010203</v>
      </c>
      <c r="U78" s="108">
        <v>140</v>
      </c>
      <c r="V78" s="108">
        <v>1050</v>
      </c>
      <c r="W78" s="108">
        <v>2</v>
      </c>
      <c r="X78" s="113">
        <v>2019</v>
      </c>
      <c r="Y78" s="113">
        <v>43</v>
      </c>
      <c r="Z78" s="113">
        <v>0</v>
      </c>
      <c r="AA78" s="114" t="s">
        <v>125</v>
      </c>
      <c r="AB78" s="108">
        <v>510</v>
      </c>
      <c r="AC78" s="109" t="s">
        <v>125</v>
      </c>
      <c r="AD78" s="300" t="s">
        <v>447</v>
      </c>
      <c r="AE78" s="300" t="s">
        <v>125</v>
      </c>
      <c r="AF78" s="301">
        <f>AE78-AD78</f>
        <v>-30</v>
      </c>
      <c r="AG78" s="302">
        <f>IF(AI78="SI",0,J78)</f>
        <v>62.199999999999996</v>
      </c>
      <c r="AH78" s="303">
        <f>AG78*AF78</f>
        <v>-1865.9999999999998</v>
      </c>
      <c r="AI78" s="304" t="s">
        <v>127</v>
      </c>
    </row>
    <row r="79" spans="1:35" ht="96">
      <c r="A79" s="108">
        <v>2019</v>
      </c>
      <c r="B79" s="108">
        <v>291</v>
      </c>
      <c r="C79" s="109" t="s">
        <v>125</v>
      </c>
      <c r="D79" s="297" t="s">
        <v>448</v>
      </c>
      <c r="E79" s="109" t="s">
        <v>171</v>
      </c>
      <c r="F79" s="305" t="s">
        <v>449</v>
      </c>
      <c r="G79" s="112">
        <v>22.22</v>
      </c>
      <c r="H79" s="112">
        <v>2.02</v>
      </c>
      <c r="I79" s="107" t="s">
        <v>118</v>
      </c>
      <c r="J79" s="112">
        <f>IF(I79="SI",G79-H79,G79)</f>
        <v>20.2</v>
      </c>
      <c r="K79" s="299" t="s">
        <v>122</v>
      </c>
      <c r="L79" s="108">
        <v>2019</v>
      </c>
      <c r="M79" s="108">
        <v>2555</v>
      </c>
      <c r="N79" s="109" t="s">
        <v>125</v>
      </c>
      <c r="O79" s="111" t="s">
        <v>450</v>
      </c>
      <c r="P79" s="109" t="s">
        <v>451</v>
      </c>
      <c r="Q79" s="109" t="s">
        <v>451</v>
      </c>
      <c r="R79" s="108">
        <v>1</v>
      </c>
      <c r="S79" s="111" t="s">
        <v>135</v>
      </c>
      <c r="T79" s="108">
        <v>1010203</v>
      </c>
      <c r="U79" s="108">
        <v>140</v>
      </c>
      <c r="V79" s="108">
        <v>1050</v>
      </c>
      <c r="W79" s="108">
        <v>10</v>
      </c>
      <c r="X79" s="113">
        <v>2019</v>
      </c>
      <c r="Y79" s="113">
        <v>83</v>
      </c>
      <c r="Z79" s="113">
        <v>0</v>
      </c>
      <c r="AA79" s="114" t="s">
        <v>125</v>
      </c>
      <c r="AB79" s="108">
        <v>511</v>
      </c>
      <c r="AC79" s="109" t="s">
        <v>125</v>
      </c>
      <c r="AD79" s="300" t="s">
        <v>452</v>
      </c>
      <c r="AE79" s="300" t="s">
        <v>125</v>
      </c>
      <c r="AF79" s="301">
        <f>AE79-AD79</f>
        <v>-32</v>
      </c>
      <c r="AG79" s="302">
        <f>IF(AI79="SI",0,J79)</f>
        <v>20.2</v>
      </c>
      <c r="AH79" s="303">
        <f>AG79*AF79</f>
        <v>-646.4</v>
      </c>
      <c r="AI79" s="304" t="s">
        <v>127</v>
      </c>
    </row>
    <row r="80" spans="1:35" ht="96">
      <c r="A80" s="108">
        <v>2019</v>
      </c>
      <c r="B80" s="108">
        <v>292</v>
      </c>
      <c r="C80" s="109" t="s">
        <v>125</v>
      </c>
      <c r="D80" s="297" t="s">
        <v>453</v>
      </c>
      <c r="E80" s="109" t="s">
        <v>171</v>
      </c>
      <c r="F80" s="305" t="s">
        <v>454</v>
      </c>
      <c r="G80" s="112">
        <v>85.1</v>
      </c>
      <c r="H80" s="112">
        <v>7.74</v>
      </c>
      <c r="I80" s="107" t="s">
        <v>118</v>
      </c>
      <c r="J80" s="112">
        <f>IF(I80="SI",G80-H80,G80)</f>
        <v>77.36</v>
      </c>
      <c r="K80" s="299" t="s">
        <v>122</v>
      </c>
      <c r="L80" s="108">
        <v>2019</v>
      </c>
      <c r="M80" s="108">
        <v>2557</v>
      </c>
      <c r="N80" s="109" t="s">
        <v>125</v>
      </c>
      <c r="O80" s="111" t="s">
        <v>450</v>
      </c>
      <c r="P80" s="109" t="s">
        <v>451</v>
      </c>
      <c r="Q80" s="109" t="s">
        <v>451</v>
      </c>
      <c r="R80" s="108">
        <v>1</v>
      </c>
      <c r="S80" s="111" t="s">
        <v>135</v>
      </c>
      <c r="T80" s="108">
        <v>1010203</v>
      </c>
      <c r="U80" s="108">
        <v>140</v>
      </c>
      <c r="V80" s="108">
        <v>1050</v>
      </c>
      <c r="W80" s="108">
        <v>10</v>
      </c>
      <c r="X80" s="113">
        <v>2019</v>
      </c>
      <c r="Y80" s="113">
        <v>83</v>
      </c>
      <c r="Z80" s="113">
        <v>0</v>
      </c>
      <c r="AA80" s="114" t="s">
        <v>125</v>
      </c>
      <c r="AB80" s="108">
        <v>511</v>
      </c>
      <c r="AC80" s="109" t="s">
        <v>125</v>
      </c>
      <c r="AD80" s="300" t="s">
        <v>452</v>
      </c>
      <c r="AE80" s="300" t="s">
        <v>125</v>
      </c>
      <c r="AF80" s="301">
        <f>AE80-AD80</f>
        <v>-32</v>
      </c>
      <c r="AG80" s="302">
        <f>IF(AI80="SI",0,J80)</f>
        <v>77.36</v>
      </c>
      <c r="AH80" s="303">
        <f>AG80*AF80</f>
        <v>-2475.52</v>
      </c>
      <c r="AI80" s="304" t="s">
        <v>127</v>
      </c>
    </row>
    <row r="81" spans="1:35" ht="72">
      <c r="A81" s="108">
        <v>2019</v>
      </c>
      <c r="B81" s="108">
        <v>293</v>
      </c>
      <c r="C81" s="109" t="s">
        <v>125</v>
      </c>
      <c r="D81" s="297" t="s">
        <v>455</v>
      </c>
      <c r="E81" s="109" t="s">
        <v>353</v>
      </c>
      <c r="F81" s="305" t="s">
        <v>456</v>
      </c>
      <c r="G81" s="112">
        <v>20712.07</v>
      </c>
      <c r="H81" s="112">
        <v>3301.92</v>
      </c>
      <c r="I81" s="107" t="s">
        <v>118</v>
      </c>
      <c r="J81" s="112">
        <f>IF(I81="SI",G81-H81,G81)</f>
        <v>17410.15</v>
      </c>
      <c r="K81" s="299" t="s">
        <v>188</v>
      </c>
      <c r="L81" s="108">
        <v>2019</v>
      </c>
      <c r="M81" s="108">
        <v>2395</v>
      </c>
      <c r="N81" s="109" t="s">
        <v>457</v>
      </c>
      <c r="O81" s="111" t="s">
        <v>189</v>
      </c>
      <c r="P81" s="109" t="s">
        <v>190</v>
      </c>
      <c r="Q81" s="109" t="s">
        <v>190</v>
      </c>
      <c r="R81" s="108">
        <v>2</v>
      </c>
      <c r="S81" s="111" t="s">
        <v>170</v>
      </c>
      <c r="T81" s="108">
        <v>2010501</v>
      </c>
      <c r="U81" s="108">
        <v>6130</v>
      </c>
      <c r="V81" s="108">
        <v>3001</v>
      </c>
      <c r="W81" s="108">
        <v>99</v>
      </c>
      <c r="X81" s="113">
        <v>2019</v>
      </c>
      <c r="Y81" s="113">
        <v>62</v>
      </c>
      <c r="Z81" s="113">
        <v>0</v>
      </c>
      <c r="AA81" s="114" t="s">
        <v>122</v>
      </c>
      <c r="AB81" s="108">
        <v>513</v>
      </c>
      <c r="AC81" s="109" t="s">
        <v>125</v>
      </c>
      <c r="AD81" s="300" t="s">
        <v>353</v>
      </c>
      <c r="AE81" s="300" t="s">
        <v>125</v>
      </c>
      <c r="AF81" s="301">
        <f>AE81-AD81</f>
        <v>28</v>
      </c>
      <c r="AG81" s="302">
        <f>IF(AI81="SI",0,J81)</f>
        <v>17410.15</v>
      </c>
      <c r="AH81" s="303">
        <f>AG81*AF81</f>
        <v>487484.20000000007</v>
      </c>
      <c r="AI81" s="304" t="s">
        <v>127</v>
      </c>
    </row>
    <row r="82" spans="1:35" ht="72">
      <c r="A82" s="108">
        <v>2019</v>
      </c>
      <c r="B82" s="108">
        <v>294</v>
      </c>
      <c r="C82" s="109" t="s">
        <v>458</v>
      </c>
      <c r="D82" s="297" t="s">
        <v>459</v>
      </c>
      <c r="E82" s="109" t="s">
        <v>445</v>
      </c>
      <c r="F82" s="305" t="s">
        <v>460</v>
      </c>
      <c r="G82" s="112">
        <v>1342</v>
      </c>
      <c r="H82" s="112">
        <v>242</v>
      </c>
      <c r="I82" s="107" t="s">
        <v>118</v>
      </c>
      <c r="J82" s="112">
        <f>IF(I82="SI",G82-H82,G82)</f>
        <v>1100</v>
      </c>
      <c r="K82" s="299" t="s">
        <v>461</v>
      </c>
      <c r="L82" s="108">
        <v>2019</v>
      </c>
      <c r="M82" s="108">
        <v>2556</v>
      </c>
      <c r="N82" s="109" t="s">
        <v>125</v>
      </c>
      <c r="O82" s="111" t="s">
        <v>462</v>
      </c>
      <c r="P82" s="109" t="s">
        <v>463</v>
      </c>
      <c r="Q82" s="109" t="s">
        <v>122</v>
      </c>
      <c r="R82" s="108">
        <v>2</v>
      </c>
      <c r="S82" s="111" t="s">
        <v>170</v>
      </c>
      <c r="T82" s="108">
        <v>1010503</v>
      </c>
      <c r="U82" s="108">
        <v>470</v>
      </c>
      <c r="V82" s="108">
        <v>1156</v>
      </c>
      <c r="W82" s="108">
        <v>99</v>
      </c>
      <c r="X82" s="113">
        <v>2019</v>
      </c>
      <c r="Y82" s="113">
        <v>157</v>
      </c>
      <c r="Z82" s="113">
        <v>0</v>
      </c>
      <c r="AA82" s="114" t="s">
        <v>122</v>
      </c>
      <c r="AB82" s="108">
        <v>526</v>
      </c>
      <c r="AC82" s="109" t="s">
        <v>458</v>
      </c>
      <c r="AD82" s="300" t="s">
        <v>447</v>
      </c>
      <c r="AE82" s="300" t="s">
        <v>380</v>
      </c>
      <c r="AF82" s="301">
        <f>AE82-AD82</f>
        <v>-28</v>
      </c>
      <c r="AG82" s="302">
        <f>IF(AI82="SI",0,J82)</f>
        <v>1100</v>
      </c>
      <c r="AH82" s="303">
        <f>AG82*AF82</f>
        <v>-30800</v>
      </c>
      <c r="AI82" s="304" t="s">
        <v>127</v>
      </c>
    </row>
    <row r="83" spans="1:35" ht="36">
      <c r="A83" s="108">
        <v>2019</v>
      </c>
      <c r="B83" s="108">
        <v>295</v>
      </c>
      <c r="C83" s="109" t="s">
        <v>458</v>
      </c>
      <c r="D83" s="297" t="s">
        <v>464</v>
      </c>
      <c r="E83" s="109" t="s">
        <v>125</v>
      </c>
      <c r="F83" s="305" t="s">
        <v>465</v>
      </c>
      <c r="G83" s="112">
        <v>734.8</v>
      </c>
      <c r="H83" s="112">
        <v>66.8</v>
      </c>
      <c r="I83" s="107" t="s">
        <v>127</v>
      </c>
      <c r="J83" s="112">
        <f>IF(I83="SI",G83-H83,G83)</f>
        <v>734.8</v>
      </c>
      <c r="K83" s="299" t="s">
        <v>466</v>
      </c>
      <c r="L83" s="108">
        <v>2019</v>
      </c>
      <c r="M83" s="108">
        <v>2571</v>
      </c>
      <c r="N83" s="109" t="s">
        <v>125</v>
      </c>
      <c r="O83" s="111" t="s">
        <v>467</v>
      </c>
      <c r="P83" s="109" t="s">
        <v>468</v>
      </c>
      <c r="Q83" s="109" t="s">
        <v>122</v>
      </c>
      <c r="R83" s="108">
        <v>2</v>
      </c>
      <c r="S83" s="111" t="s">
        <v>170</v>
      </c>
      <c r="T83" s="108">
        <v>1090602</v>
      </c>
      <c r="U83" s="108">
        <v>3650</v>
      </c>
      <c r="V83" s="108">
        <v>1806</v>
      </c>
      <c r="W83" s="108">
        <v>99</v>
      </c>
      <c r="X83" s="113">
        <v>2019</v>
      </c>
      <c r="Y83" s="113">
        <v>156</v>
      </c>
      <c r="Z83" s="113">
        <v>0</v>
      </c>
      <c r="AA83" s="114" t="s">
        <v>122</v>
      </c>
      <c r="AB83" s="108">
        <v>527</v>
      </c>
      <c r="AC83" s="109" t="s">
        <v>458</v>
      </c>
      <c r="AD83" s="300" t="s">
        <v>447</v>
      </c>
      <c r="AE83" s="300" t="s">
        <v>380</v>
      </c>
      <c r="AF83" s="301">
        <f>AE83-AD83</f>
        <v>-28</v>
      </c>
      <c r="AG83" s="302">
        <f>IF(AI83="SI",0,J83)</f>
        <v>734.8</v>
      </c>
      <c r="AH83" s="303">
        <f>AG83*AF83</f>
        <v>-20574.399999999998</v>
      </c>
      <c r="AI83" s="304" t="s">
        <v>127</v>
      </c>
    </row>
    <row r="84" spans="1:35" ht="108">
      <c r="A84" s="108">
        <v>2019</v>
      </c>
      <c r="B84" s="108">
        <v>296</v>
      </c>
      <c r="C84" s="109" t="s">
        <v>458</v>
      </c>
      <c r="D84" s="297" t="s">
        <v>469</v>
      </c>
      <c r="E84" s="109" t="s">
        <v>125</v>
      </c>
      <c r="F84" s="305" t="s">
        <v>470</v>
      </c>
      <c r="G84" s="112">
        <v>1069.47</v>
      </c>
      <c r="H84" s="112">
        <v>0</v>
      </c>
      <c r="I84" s="107" t="s">
        <v>127</v>
      </c>
      <c r="J84" s="112">
        <f>IF(I84="SI",G84-H84,G84)</f>
        <v>1069.47</v>
      </c>
      <c r="K84" s="299" t="s">
        <v>139</v>
      </c>
      <c r="L84" s="108">
        <v>2019</v>
      </c>
      <c r="M84" s="108">
        <v>2577</v>
      </c>
      <c r="N84" s="109" t="s">
        <v>125</v>
      </c>
      <c r="O84" s="111" t="s">
        <v>120</v>
      </c>
      <c r="P84" s="109" t="s">
        <v>121</v>
      </c>
      <c r="Q84" s="109" t="s">
        <v>122</v>
      </c>
      <c r="R84" s="108">
        <v>3</v>
      </c>
      <c r="S84" s="111" t="s">
        <v>123</v>
      </c>
      <c r="T84" s="108">
        <v>1070103</v>
      </c>
      <c r="U84" s="108">
        <v>2560</v>
      </c>
      <c r="V84" s="108">
        <v>1225</v>
      </c>
      <c r="W84" s="108">
        <v>99</v>
      </c>
      <c r="X84" s="113">
        <v>2019</v>
      </c>
      <c r="Y84" s="113">
        <v>73</v>
      </c>
      <c r="Z84" s="113">
        <v>0</v>
      </c>
      <c r="AA84" s="114" t="s">
        <v>471</v>
      </c>
      <c r="AB84" s="108">
        <v>615</v>
      </c>
      <c r="AC84" s="109" t="s">
        <v>471</v>
      </c>
      <c r="AD84" s="300" t="s">
        <v>447</v>
      </c>
      <c r="AE84" s="300" t="s">
        <v>471</v>
      </c>
      <c r="AF84" s="301">
        <f>AE84-AD84</f>
        <v>-5</v>
      </c>
      <c r="AG84" s="302">
        <f>IF(AI84="SI",0,J84)</f>
        <v>1069.47</v>
      </c>
      <c r="AH84" s="303">
        <f>AG84*AF84</f>
        <v>-5347.35</v>
      </c>
      <c r="AI84" s="304" t="s">
        <v>127</v>
      </c>
    </row>
    <row r="85" spans="1:35" ht="120">
      <c r="A85" s="108">
        <v>2019</v>
      </c>
      <c r="B85" s="108">
        <v>297</v>
      </c>
      <c r="C85" s="109" t="s">
        <v>458</v>
      </c>
      <c r="D85" s="297" t="s">
        <v>472</v>
      </c>
      <c r="E85" s="109" t="s">
        <v>136</v>
      </c>
      <c r="F85" s="305" t="s">
        <v>473</v>
      </c>
      <c r="G85" s="112">
        <v>4849.5</v>
      </c>
      <c r="H85" s="112">
        <v>874.5</v>
      </c>
      <c r="I85" s="107" t="s">
        <v>118</v>
      </c>
      <c r="J85" s="112">
        <f>IF(I85="SI",G85-H85,G85)</f>
        <v>3975</v>
      </c>
      <c r="K85" s="299" t="s">
        <v>474</v>
      </c>
      <c r="L85" s="108">
        <v>2019</v>
      </c>
      <c r="M85" s="108">
        <v>2255</v>
      </c>
      <c r="N85" s="109" t="s">
        <v>228</v>
      </c>
      <c r="O85" s="111" t="s">
        <v>475</v>
      </c>
      <c r="P85" s="109" t="s">
        <v>476</v>
      </c>
      <c r="Q85" s="109" t="s">
        <v>122</v>
      </c>
      <c r="R85" s="108">
        <v>2</v>
      </c>
      <c r="S85" s="111" t="s">
        <v>170</v>
      </c>
      <c r="T85" s="108">
        <v>2010501</v>
      </c>
      <c r="U85" s="108">
        <v>6130</v>
      </c>
      <c r="V85" s="108">
        <v>3001</v>
      </c>
      <c r="W85" s="108">
        <v>99</v>
      </c>
      <c r="X85" s="113">
        <v>2019</v>
      </c>
      <c r="Y85" s="113">
        <v>105</v>
      </c>
      <c r="Z85" s="113">
        <v>0</v>
      </c>
      <c r="AA85" s="114" t="s">
        <v>122</v>
      </c>
      <c r="AB85" s="108">
        <v>525</v>
      </c>
      <c r="AC85" s="109" t="s">
        <v>458</v>
      </c>
      <c r="AD85" s="300" t="s">
        <v>201</v>
      </c>
      <c r="AE85" s="300" t="s">
        <v>380</v>
      </c>
      <c r="AF85" s="301">
        <f>AE85-AD85</f>
        <v>13</v>
      </c>
      <c r="AG85" s="302">
        <f>IF(AI85="SI",0,J85)</f>
        <v>3975</v>
      </c>
      <c r="AH85" s="303">
        <f>AG85*AF85</f>
        <v>51675</v>
      </c>
      <c r="AI85" s="304" t="s">
        <v>127</v>
      </c>
    </row>
    <row r="86" spans="1:35" ht="84">
      <c r="A86" s="108">
        <v>2019</v>
      </c>
      <c r="B86" s="108">
        <v>298</v>
      </c>
      <c r="C86" s="109" t="s">
        <v>380</v>
      </c>
      <c r="D86" s="297" t="s">
        <v>477</v>
      </c>
      <c r="E86" s="109" t="s">
        <v>201</v>
      </c>
      <c r="F86" s="305" t="s">
        <v>478</v>
      </c>
      <c r="G86" s="112">
        <v>2783</v>
      </c>
      <c r="H86" s="112">
        <v>253</v>
      </c>
      <c r="I86" s="107" t="s">
        <v>118</v>
      </c>
      <c r="J86" s="112">
        <f>IF(I86="SI",G86-H86,G86)</f>
        <v>2530</v>
      </c>
      <c r="K86" s="299" t="s">
        <v>479</v>
      </c>
      <c r="L86" s="108">
        <v>2019</v>
      </c>
      <c r="M86" s="108">
        <v>2591</v>
      </c>
      <c r="N86" s="109" t="s">
        <v>380</v>
      </c>
      <c r="O86" s="111" t="s">
        <v>480</v>
      </c>
      <c r="P86" s="109" t="s">
        <v>481</v>
      </c>
      <c r="Q86" s="109" t="s">
        <v>482</v>
      </c>
      <c r="R86" s="108">
        <v>1</v>
      </c>
      <c r="S86" s="111" t="s">
        <v>135</v>
      </c>
      <c r="T86" s="108">
        <v>1040503</v>
      </c>
      <c r="U86" s="108">
        <v>1900</v>
      </c>
      <c r="V86" s="108">
        <v>1190</v>
      </c>
      <c r="W86" s="108">
        <v>99</v>
      </c>
      <c r="X86" s="113">
        <v>2019</v>
      </c>
      <c r="Y86" s="113">
        <v>158</v>
      </c>
      <c r="Z86" s="113">
        <v>0</v>
      </c>
      <c r="AA86" s="114" t="s">
        <v>380</v>
      </c>
      <c r="AB86" s="108">
        <v>528</v>
      </c>
      <c r="AC86" s="109" t="s">
        <v>380</v>
      </c>
      <c r="AD86" s="300" t="s">
        <v>458</v>
      </c>
      <c r="AE86" s="300" t="s">
        <v>380</v>
      </c>
      <c r="AF86" s="301">
        <f>AE86-AD86</f>
        <v>1</v>
      </c>
      <c r="AG86" s="302">
        <f>IF(AI86="SI",0,J86)</f>
        <v>2530</v>
      </c>
      <c r="AH86" s="303">
        <f>AG86*AF86</f>
        <v>2530</v>
      </c>
      <c r="AI86" s="304" t="s">
        <v>127</v>
      </c>
    </row>
    <row r="87" spans="1:35" ht="84">
      <c r="A87" s="108">
        <v>2019</v>
      </c>
      <c r="B87" s="108">
        <v>299</v>
      </c>
      <c r="C87" s="109" t="s">
        <v>380</v>
      </c>
      <c r="D87" s="297" t="s">
        <v>483</v>
      </c>
      <c r="E87" s="109" t="s">
        <v>201</v>
      </c>
      <c r="F87" s="305" t="s">
        <v>484</v>
      </c>
      <c r="G87" s="112">
        <v>2420</v>
      </c>
      <c r="H87" s="112">
        <v>220</v>
      </c>
      <c r="I87" s="107" t="s">
        <v>118</v>
      </c>
      <c r="J87" s="112">
        <f>IF(I87="SI",G87-H87,G87)</f>
        <v>2200</v>
      </c>
      <c r="K87" s="299" t="s">
        <v>479</v>
      </c>
      <c r="L87" s="108">
        <v>2019</v>
      </c>
      <c r="M87" s="108">
        <v>2590</v>
      </c>
      <c r="N87" s="109" t="s">
        <v>380</v>
      </c>
      <c r="O87" s="111" t="s">
        <v>480</v>
      </c>
      <c r="P87" s="109" t="s">
        <v>481</v>
      </c>
      <c r="Q87" s="109" t="s">
        <v>482</v>
      </c>
      <c r="R87" s="108">
        <v>1</v>
      </c>
      <c r="S87" s="111" t="s">
        <v>135</v>
      </c>
      <c r="T87" s="108">
        <v>1040503</v>
      </c>
      <c r="U87" s="108">
        <v>1900</v>
      </c>
      <c r="V87" s="108">
        <v>1190</v>
      </c>
      <c r="W87" s="108">
        <v>99</v>
      </c>
      <c r="X87" s="113">
        <v>2019</v>
      </c>
      <c r="Y87" s="113">
        <v>158</v>
      </c>
      <c r="Z87" s="113">
        <v>0</v>
      </c>
      <c r="AA87" s="114" t="s">
        <v>380</v>
      </c>
      <c r="AB87" s="108">
        <v>528</v>
      </c>
      <c r="AC87" s="109" t="s">
        <v>380</v>
      </c>
      <c r="AD87" s="300" t="s">
        <v>458</v>
      </c>
      <c r="AE87" s="300" t="s">
        <v>380</v>
      </c>
      <c r="AF87" s="301">
        <f>AE87-AD87</f>
        <v>1</v>
      </c>
      <c r="AG87" s="302">
        <f>IF(AI87="SI",0,J87)</f>
        <v>2200</v>
      </c>
      <c r="AH87" s="303">
        <f>AG87*AF87</f>
        <v>2200</v>
      </c>
      <c r="AI87" s="304" t="s">
        <v>127</v>
      </c>
    </row>
    <row r="88" spans="1:35" ht="108">
      <c r="A88" s="108">
        <v>2019</v>
      </c>
      <c r="B88" s="108">
        <v>300</v>
      </c>
      <c r="C88" s="109" t="s">
        <v>485</v>
      </c>
      <c r="D88" s="297" t="s">
        <v>486</v>
      </c>
      <c r="E88" s="109" t="s">
        <v>380</v>
      </c>
      <c r="F88" s="305" t="s">
        <v>487</v>
      </c>
      <c r="G88" s="112">
        <v>5079.4</v>
      </c>
      <c r="H88" s="112">
        <v>461.76</v>
      </c>
      <c r="I88" s="107" t="s">
        <v>118</v>
      </c>
      <c r="J88" s="112">
        <f>IF(I88="SI",G88-H88,G88)</f>
        <v>4617.639999999999</v>
      </c>
      <c r="K88" s="299" t="s">
        <v>488</v>
      </c>
      <c r="L88" s="108">
        <v>2019</v>
      </c>
      <c r="M88" s="108">
        <v>2600</v>
      </c>
      <c r="N88" s="109" t="s">
        <v>380</v>
      </c>
      <c r="O88" s="111" t="s">
        <v>489</v>
      </c>
      <c r="P88" s="109" t="s">
        <v>490</v>
      </c>
      <c r="Q88" s="109" t="s">
        <v>122</v>
      </c>
      <c r="R88" s="108">
        <v>2</v>
      </c>
      <c r="S88" s="111" t="s">
        <v>170</v>
      </c>
      <c r="T88" s="108">
        <v>2010501</v>
      </c>
      <c r="U88" s="108">
        <v>6130</v>
      </c>
      <c r="V88" s="108">
        <v>3003</v>
      </c>
      <c r="W88" s="108">
        <v>99</v>
      </c>
      <c r="X88" s="113">
        <v>2018</v>
      </c>
      <c r="Y88" s="113">
        <v>64</v>
      </c>
      <c r="Z88" s="113">
        <v>0</v>
      </c>
      <c r="AA88" s="114" t="s">
        <v>122</v>
      </c>
      <c r="AB88" s="108">
        <v>535</v>
      </c>
      <c r="AC88" s="109" t="s">
        <v>485</v>
      </c>
      <c r="AD88" s="300" t="s">
        <v>452</v>
      </c>
      <c r="AE88" s="300" t="s">
        <v>485</v>
      </c>
      <c r="AF88" s="301">
        <f>AE88-AD88</f>
        <v>-22</v>
      </c>
      <c r="AG88" s="302">
        <f>IF(AI88="SI",0,J88)</f>
        <v>4617.639999999999</v>
      </c>
      <c r="AH88" s="303">
        <f>AG88*AF88</f>
        <v>-101588.07999999999</v>
      </c>
      <c r="AI88" s="304" t="s">
        <v>127</v>
      </c>
    </row>
    <row r="89" spans="1:35" ht="108">
      <c r="A89" s="108">
        <v>2019</v>
      </c>
      <c r="B89" s="108">
        <v>301</v>
      </c>
      <c r="C89" s="109" t="s">
        <v>491</v>
      </c>
      <c r="D89" s="297" t="s">
        <v>155</v>
      </c>
      <c r="E89" s="109" t="s">
        <v>201</v>
      </c>
      <c r="F89" s="305" t="s">
        <v>492</v>
      </c>
      <c r="G89" s="112">
        <v>2000</v>
      </c>
      <c r="H89" s="112">
        <v>0</v>
      </c>
      <c r="I89" s="107" t="s">
        <v>127</v>
      </c>
      <c r="J89" s="112">
        <f>IF(I89="SI",G89-H89,G89)</f>
        <v>2000</v>
      </c>
      <c r="K89" s="299" t="s">
        <v>493</v>
      </c>
      <c r="L89" s="108">
        <v>2019</v>
      </c>
      <c r="M89" s="108">
        <v>2505</v>
      </c>
      <c r="N89" s="109" t="s">
        <v>257</v>
      </c>
      <c r="O89" s="111" t="s">
        <v>494</v>
      </c>
      <c r="P89" s="109" t="s">
        <v>495</v>
      </c>
      <c r="Q89" s="109" t="s">
        <v>496</v>
      </c>
      <c r="R89" s="108">
        <v>2</v>
      </c>
      <c r="S89" s="111" t="s">
        <v>170</v>
      </c>
      <c r="T89" s="108">
        <v>2010501</v>
      </c>
      <c r="U89" s="108">
        <v>6130</v>
      </c>
      <c r="V89" s="108">
        <v>3003</v>
      </c>
      <c r="W89" s="108">
        <v>99</v>
      </c>
      <c r="X89" s="113">
        <v>2018</v>
      </c>
      <c r="Y89" s="113">
        <v>64</v>
      </c>
      <c r="Z89" s="113">
        <v>0</v>
      </c>
      <c r="AA89" s="114" t="s">
        <v>122</v>
      </c>
      <c r="AB89" s="108">
        <v>546</v>
      </c>
      <c r="AC89" s="109" t="s">
        <v>497</v>
      </c>
      <c r="AD89" s="300" t="s">
        <v>321</v>
      </c>
      <c r="AE89" s="300" t="s">
        <v>272</v>
      </c>
      <c r="AF89" s="301">
        <f>AE89-AD89</f>
        <v>-3</v>
      </c>
      <c r="AG89" s="302">
        <f>IF(AI89="SI",0,J89)</f>
        <v>2000</v>
      </c>
      <c r="AH89" s="303">
        <f>AG89*AF89</f>
        <v>-6000</v>
      </c>
      <c r="AI89" s="304" t="s">
        <v>127</v>
      </c>
    </row>
    <row r="90" spans="1:35" ht="204">
      <c r="A90" s="108">
        <v>2019</v>
      </c>
      <c r="B90" s="108">
        <v>302</v>
      </c>
      <c r="C90" s="109" t="s">
        <v>491</v>
      </c>
      <c r="D90" s="297" t="s">
        <v>498</v>
      </c>
      <c r="E90" s="109" t="s">
        <v>499</v>
      </c>
      <c r="F90" s="305" t="s">
        <v>500</v>
      </c>
      <c r="G90" s="112">
        <v>3960.97</v>
      </c>
      <c r="H90" s="112">
        <v>714.27</v>
      </c>
      <c r="I90" s="107" t="s">
        <v>127</v>
      </c>
      <c r="J90" s="112">
        <f>IF(I90="SI",G90-H90,G90)</f>
        <v>3960.97</v>
      </c>
      <c r="K90" s="299" t="s">
        <v>188</v>
      </c>
      <c r="L90" s="108">
        <v>2019</v>
      </c>
      <c r="M90" s="108">
        <v>2422</v>
      </c>
      <c r="N90" s="109" t="s">
        <v>268</v>
      </c>
      <c r="O90" s="111" t="s">
        <v>501</v>
      </c>
      <c r="P90" s="109" t="s">
        <v>502</v>
      </c>
      <c r="Q90" s="109" t="s">
        <v>503</v>
      </c>
      <c r="R90" s="108">
        <v>2</v>
      </c>
      <c r="S90" s="111" t="s">
        <v>170</v>
      </c>
      <c r="T90" s="108">
        <v>2010501</v>
      </c>
      <c r="U90" s="108">
        <v>6130</v>
      </c>
      <c r="V90" s="108">
        <v>3001</v>
      </c>
      <c r="W90" s="108">
        <v>99</v>
      </c>
      <c r="X90" s="113">
        <v>2019</v>
      </c>
      <c r="Y90" s="113">
        <v>61</v>
      </c>
      <c r="Z90" s="113">
        <v>0</v>
      </c>
      <c r="AA90" s="114" t="s">
        <v>122</v>
      </c>
      <c r="AB90" s="108">
        <v>543</v>
      </c>
      <c r="AC90" s="109" t="s">
        <v>497</v>
      </c>
      <c r="AD90" s="300" t="s">
        <v>499</v>
      </c>
      <c r="AE90" s="300" t="s">
        <v>272</v>
      </c>
      <c r="AF90" s="301">
        <f>AE90-AD90</f>
        <v>31</v>
      </c>
      <c r="AG90" s="302">
        <f>IF(AI90="SI",0,J90)</f>
        <v>3960.97</v>
      </c>
      <c r="AH90" s="303">
        <f>AG90*AF90</f>
        <v>122790.06999999999</v>
      </c>
      <c r="AI90" s="304" t="s">
        <v>127</v>
      </c>
    </row>
    <row r="91" spans="1:35" ht="84">
      <c r="A91" s="108">
        <v>2019</v>
      </c>
      <c r="B91" s="108">
        <v>303</v>
      </c>
      <c r="C91" s="109" t="s">
        <v>491</v>
      </c>
      <c r="D91" s="297" t="s">
        <v>504</v>
      </c>
      <c r="E91" s="109" t="s">
        <v>417</v>
      </c>
      <c r="F91" s="305" t="s">
        <v>505</v>
      </c>
      <c r="G91" s="112">
        <v>343.2</v>
      </c>
      <c r="H91" s="112">
        <v>0</v>
      </c>
      <c r="I91" s="107" t="s">
        <v>127</v>
      </c>
      <c r="J91" s="112">
        <f>IF(I91="SI",G91-H91,G91)</f>
        <v>343.2</v>
      </c>
      <c r="K91" s="299" t="s">
        <v>506</v>
      </c>
      <c r="L91" s="108">
        <v>2019</v>
      </c>
      <c r="M91" s="108">
        <v>2462</v>
      </c>
      <c r="N91" s="109" t="s">
        <v>233</v>
      </c>
      <c r="O91" s="111" t="s">
        <v>507</v>
      </c>
      <c r="P91" s="109" t="s">
        <v>508</v>
      </c>
      <c r="Q91" s="109" t="s">
        <v>509</v>
      </c>
      <c r="R91" s="108">
        <v>3</v>
      </c>
      <c r="S91" s="111" t="s">
        <v>123</v>
      </c>
      <c r="T91" s="108">
        <v>1110203</v>
      </c>
      <c r="U91" s="108">
        <v>4430</v>
      </c>
      <c r="V91" s="108">
        <v>1290</v>
      </c>
      <c r="W91" s="108">
        <v>99</v>
      </c>
      <c r="X91" s="113">
        <v>2019</v>
      </c>
      <c r="Y91" s="113">
        <v>118</v>
      </c>
      <c r="Z91" s="113">
        <v>0</v>
      </c>
      <c r="AA91" s="114" t="s">
        <v>122</v>
      </c>
      <c r="AB91" s="108">
        <v>544</v>
      </c>
      <c r="AC91" s="109" t="s">
        <v>497</v>
      </c>
      <c r="AD91" s="300" t="s">
        <v>289</v>
      </c>
      <c r="AE91" s="300" t="s">
        <v>272</v>
      </c>
      <c r="AF91" s="301">
        <f>AE91-AD91</f>
        <v>-7</v>
      </c>
      <c r="AG91" s="302">
        <f>IF(AI91="SI",0,J91)</f>
        <v>343.2</v>
      </c>
      <c r="AH91" s="303">
        <f>AG91*AF91</f>
        <v>-2402.4</v>
      </c>
      <c r="AI91" s="304" t="s">
        <v>127</v>
      </c>
    </row>
    <row r="92" spans="1:35" ht="84">
      <c r="A92" s="108">
        <v>2019</v>
      </c>
      <c r="B92" s="108">
        <v>304</v>
      </c>
      <c r="C92" s="109" t="s">
        <v>491</v>
      </c>
      <c r="D92" s="297" t="s">
        <v>510</v>
      </c>
      <c r="E92" s="109" t="s">
        <v>511</v>
      </c>
      <c r="F92" s="305" t="s">
        <v>512</v>
      </c>
      <c r="G92" s="112">
        <v>3296.48</v>
      </c>
      <c r="H92" s="112">
        <v>594.45</v>
      </c>
      <c r="I92" s="107" t="s">
        <v>127</v>
      </c>
      <c r="J92" s="112">
        <f>IF(I92="SI",G92-H92,G92)</f>
        <v>3296.48</v>
      </c>
      <c r="K92" s="299" t="s">
        <v>513</v>
      </c>
      <c r="L92" s="108">
        <v>2019</v>
      </c>
      <c r="M92" s="108">
        <v>2413</v>
      </c>
      <c r="N92" s="109" t="s">
        <v>511</v>
      </c>
      <c r="O92" s="111" t="s">
        <v>514</v>
      </c>
      <c r="P92" s="109" t="s">
        <v>515</v>
      </c>
      <c r="Q92" s="109" t="s">
        <v>516</v>
      </c>
      <c r="R92" s="108">
        <v>2</v>
      </c>
      <c r="S92" s="111" t="s">
        <v>170</v>
      </c>
      <c r="T92" s="108">
        <v>2010501</v>
      </c>
      <c r="U92" s="108">
        <v>6130</v>
      </c>
      <c r="V92" s="108">
        <v>3003</v>
      </c>
      <c r="W92" s="108">
        <v>99</v>
      </c>
      <c r="X92" s="113">
        <v>2018</v>
      </c>
      <c r="Y92" s="113">
        <v>64</v>
      </c>
      <c r="Z92" s="113">
        <v>0</v>
      </c>
      <c r="AA92" s="114" t="s">
        <v>122</v>
      </c>
      <c r="AB92" s="108">
        <v>545</v>
      </c>
      <c r="AC92" s="109" t="s">
        <v>497</v>
      </c>
      <c r="AD92" s="300" t="s">
        <v>517</v>
      </c>
      <c r="AE92" s="300" t="s">
        <v>272</v>
      </c>
      <c r="AF92" s="301">
        <f>AE92-AD92</f>
        <v>4</v>
      </c>
      <c r="AG92" s="302">
        <f>IF(AI92="SI",0,J92)</f>
        <v>3296.48</v>
      </c>
      <c r="AH92" s="303">
        <f>AG92*AF92</f>
        <v>13185.92</v>
      </c>
      <c r="AI92" s="304" t="s">
        <v>127</v>
      </c>
    </row>
    <row r="93" spans="1:35" ht="96">
      <c r="A93" s="108">
        <v>2019</v>
      </c>
      <c r="B93" s="108">
        <v>305</v>
      </c>
      <c r="C93" s="109" t="s">
        <v>491</v>
      </c>
      <c r="D93" s="297" t="s">
        <v>518</v>
      </c>
      <c r="E93" s="109" t="s">
        <v>124</v>
      </c>
      <c r="F93" s="305" t="s">
        <v>519</v>
      </c>
      <c r="G93" s="112">
        <v>1015.04</v>
      </c>
      <c r="H93" s="112">
        <v>183.04</v>
      </c>
      <c r="I93" s="107" t="s">
        <v>127</v>
      </c>
      <c r="J93" s="112">
        <f>IF(I93="SI",G93-H93,G93)</f>
        <v>1015.04</v>
      </c>
      <c r="K93" s="299" t="s">
        <v>520</v>
      </c>
      <c r="L93" s="108">
        <v>2019</v>
      </c>
      <c r="M93" s="108">
        <v>2485</v>
      </c>
      <c r="N93" s="109" t="s">
        <v>257</v>
      </c>
      <c r="O93" s="111" t="s">
        <v>521</v>
      </c>
      <c r="P93" s="109" t="s">
        <v>522</v>
      </c>
      <c r="Q93" s="109" t="s">
        <v>522</v>
      </c>
      <c r="R93" s="108">
        <v>2</v>
      </c>
      <c r="S93" s="111" t="s">
        <v>170</v>
      </c>
      <c r="T93" s="108">
        <v>1010603</v>
      </c>
      <c r="U93" s="108">
        <v>580</v>
      </c>
      <c r="V93" s="108">
        <v>1086</v>
      </c>
      <c r="W93" s="108">
        <v>99</v>
      </c>
      <c r="X93" s="113">
        <v>2018</v>
      </c>
      <c r="Y93" s="113">
        <v>109</v>
      </c>
      <c r="Z93" s="113">
        <v>0</v>
      </c>
      <c r="AA93" s="114" t="s">
        <v>122</v>
      </c>
      <c r="AB93" s="108">
        <v>542</v>
      </c>
      <c r="AC93" s="109" t="s">
        <v>497</v>
      </c>
      <c r="AD93" s="300" t="s">
        <v>201</v>
      </c>
      <c r="AE93" s="300" t="s">
        <v>272</v>
      </c>
      <c r="AF93" s="301">
        <f>AE93-AD93</f>
        <v>27</v>
      </c>
      <c r="AG93" s="302">
        <f>IF(AI93="SI",0,J93)</f>
        <v>1015.04</v>
      </c>
      <c r="AH93" s="303">
        <f>AG93*AF93</f>
        <v>27406.079999999998</v>
      </c>
      <c r="AI93" s="304" t="s">
        <v>127</v>
      </c>
    </row>
    <row r="94" spans="1:35" ht="144">
      <c r="A94" s="108">
        <v>2019</v>
      </c>
      <c r="B94" s="108">
        <v>306</v>
      </c>
      <c r="C94" s="109" t="s">
        <v>491</v>
      </c>
      <c r="D94" s="297" t="s">
        <v>523</v>
      </c>
      <c r="E94" s="109" t="s">
        <v>355</v>
      </c>
      <c r="F94" s="305" t="s">
        <v>524</v>
      </c>
      <c r="G94" s="112">
        <v>1319.55</v>
      </c>
      <c r="H94" s="112">
        <v>237.95</v>
      </c>
      <c r="I94" s="107" t="s">
        <v>127</v>
      </c>
      <c r="J94" s="112">
        <f>IF(I94="SI",G94-H94,G94)</f>
        <v>1319.55</v>
      </c>
      <c r="K94" s="299" t="s">
        <v>525</v>
      </c>
      <c r="L94" s="108">
        <v>2019</v>
      </c>
      <c r="M94" s="108">
        <v>2610</v>
      </c>
      <c r="N94" s="109" t="s">
        <v>355</v>
      </c>
      <c r="O94" s="111" t="s">
        <v>526</v>
      </c>
      <c r="P94" s="109" t="s">
        <v>527</v>
      </c>
      <c r="Q94" s="109" t="s">
        <v>527</v>
      </c>
      <c r="R94" s="108">
        <v>2</v>
      </c>
      <c r="S94" s="111" t="s">
        <v>170</v>
      </c>
      <c r="T94" s="108">
        <v>1010603</v>
      </c>
      <c r="U94" s="108">
        <v>580</v>
      </c>
      <c r="V94" s="108">
        <v>1086</v>
      </c>
      <c r="W94" s="108">
        <v>99</v>
      </c>
      <c r="X94" s="113">
        <v>2019</v>
      </c>
      <c r="Y94" s="113">
        <v>161</v>
      </c>
      <c r="Z94" s="113">
        <v>0</v>
      </c>
      <c r="AA94" s="114" t="s">
        <v>122</v>
      </c>
      <c r="AB94" s="108">
        <v>0</v>
      </c>
      <c r="AC94" s="109" t="s">
        <v>528</v>
      </c>
      <c r="AD94" s="300" t="s">
        <v>355</v>
      </c>
      <c r="AE94" s="300" t="s">
        <v>528</v>
      </c>
      <c r="AF94" s="301">
        <f>AE94-AD94</f>
        <v>14</v>
      </c>
      <c r="AG94" s="302">
        <f>IF(AI94="SI",0,J94)</f>
        <v>1319.55</v>
      </c>
      <c r="AH94" s="303">
        <f>AG94*AF94</f>
        <v>18473.7</v>
      </c>
      <c r="AI94" s="304" t="s">
        <v>127</v>
      </c>
    </row>
    <row r="95" spans="1:35" ht="108">
      <c r="A95" s="108">
        <v>2019</v>
      </c>
      <c r="B95" s="108">
        <v>307</v>
      </c>
      <c r="C95" s="109" t="s">
        <v>528</v>
      </c>
      <c r="D95" s="297" t="s">
        <v>529</v>
      </c>
      <c r="E95" s="109" t="s">
        <v>491</v>
      </c>
      <c r="F95" s="305" t="s">
        <v>530</v>
      </c>
      <c r="G95" s="112">
        <v>-1319.55</v>
      </c>
      <c r="H95" s="112">
        <v>-237.95</v>
      </c>
      <c r="I95" s="107" t="s">
        <v>118</v>
      </c>
      <c r="J95" s="112">
        <f>IF(I95="SI",G95-H95,G95)</f>
        <v>-1081.6</v>
      </c>
      <c r="K95" s="299" t="s">
        <v>525</v>
      </c>
      <c r="L95" s="108">
        <v>2019</v>
      </c>
      <c r="M95" s="108">
        <v>2680</v>
      </c>
      <c r="N95" s="109" t="s">
        <v>491</v>
      </c>
      <c r="O95" s="111" t="s">
        <v>526</v>
      </c>
      <c r="P95" s="109" t="s">
        <v>527</v>
      </c>
      <c r="Q95" s="109" t="s">
        <v>527</v>
      </c>
      <c r="R95" s="108">
        <v>2</v>
      </c>
      <c r="S95" s="111" t="s">
        <v>170</v>
      </c>
      <c r="T95" s="108">
        <v>1010603</v>
      </c>
      <c r="U95" s="108">
        <v>580</v>
      </c>
      <c r="V95" s="108">
        <v>1086</v>
      </c>
      <c r="W95" s="108">
        <v>99</v>
      </c>
      <c r="X95" s="113">
        <v>2019</v>
      </c>
      <c r="Y95" s="113">
        <v>161</v>
      </c>
      <c r="Z95" s="113">
        <v>0</v>
      </c>
      <c r="AA95" s="114" t="s">
        <v>122</v>
      </c>
      <c r="AB95" s="108">
        <v>0</v>
      </c>
      <c r="AC95" s="109" t="s">
        <v>528</v>
      </c>
      <c r="AD95" s="300" t="s">
        <v>491</v>
      </c>
      <c r="AE95" s="300" t="s">
        <v>528</v>
      </c>
      <c r="AF95" s="301">
        <f>AE95-AD95</f>
        <v>3</v>
      </c>
      <c r="AG95" s="302">
        <f>IF(AI95="SI",0,J95)</f>
        <v>-1081.6</v>
      </c>
      <c r="AH95" s="303">
        <f>AG95*AF95</f>
        <v>-3244.7999999999997</v>
      </c>
      <c r="AI95" s="304" t="s">
        <v>127</v>
      </c>
    </row>
    <row r="96" spans="1:35" ht="144">
      <c r="A96" s="108">
        <v>2019</v>
      </c>
      <c r="B96" s="108">
        <v>308</v>
      </c>
      <c r="C96" s="109" t="s">
        <v>531</v>
      </c>
      <c r="D96" s="297" t="s">
        <v>532</v>
      </c>
      <c r="E96" s="109" t="s">
        <v>491</v>
      </c>
      <c r="F96" s="305" t="s">
        <v>533</v>
      </c>
      <c r="G96" s="112">
        <v>1319.55</v>
      </c>
      <c r="H96" s="112">
        <v>237.95</v>
      </c>
      <c r="I96" s="107" t="s">
        <v>127</v>
      </c>
      <c r="J96" s="112">
        <f>IF(I96="SI",G96-H96,G96)</f>
        <v>1319.55</v>
      </c>
      <c r="K96" s="299" t="s">
        <v>525</v>
      </c>
      <c r="L96" s="108">
        <v>2019</v>
      </c>
      <c r="M96" s="108">
        <v>2679</v>
      </c>
      <c r="N96" s="109" t="s">
        <v>491</v>
      </c>
      <c r="O96" s="111" t="s">
        <v>526</v>
      </c>
      <c r="P96" s="109" t="s">
        <v>527</v>
      </c>
      <c r="Q96" s="109" t="s">
        <v>527</v>
      </c>
      <c r="R96" s="108">
        <v>2</v>
      </c>
      <c r="S96" s="111" t="s">
        <v>170</v>
      </c>
      <c r="T96" s="108">
        <v>1010603</v>
      </c>
      <c r="U96" s="108">
        <v>580</v>
      </c>
      <c r="V96" s="108">
        <v>1086</v>
      </c>
      <c r="W96" s="108">
        <v>99</v>
      </c>
      <c r="X96" s="113">
        <v>2019</v>
      </c>
      <c r="Y96" s="113">
        <v>161</v>
      </c>
      <c r="Z96" s="113">
        <v>0</v>
      </c>
      <c r="AA96" s="114" t="s">
        <v>122</v>
      </c>
      <c r="AB96" s="108">
        <v>616</v>
      </c>
      <c r="AC96" s="109" t="s">
        <v>471</v>
      </c>
      <c r="AD96" s="300" t="s">
        <v>491</v>
      </c>
      <c r="AE96" s="300" t="s">
        <v>534</v>
      </c>
      <c r="AF96" s="301">
        <f>AE96-AD96</f>
        <v>23</v>
      </c>
      <c r="AG96" s="302">
        <f>IF(AI96="SI",0,J96)</f>
        <v>1319.55</v>
      </c>
      <c r="AH96" s="303">
        <f>AG96*AF96</f>
        <v>30349.649999999998</v>
      </c>
      <c r="AI96" s="304" t="s">
        <v>127</v>
      </c>
    </row>
    <row r="97" spans="1:35" ht="72">
      <c r="A97" s="108">
        <v>2019</v>
      </c>
      <c r="B97" s="108">
        <v>309</v>
      </c>
      <c r="C97" s="109" t="s">
        <v>535</v>
      </c>
      <c r="D97" s="297" t="s">
        <v>536</v>
      </c>
      <c r="E97" s="109" t="s">
        <v>537</v>
      </c>
      <c r="F97" s="305" t="s">
        <v>538</v>
      </c>
      <c r="G97" s="112">
        <v>9990.92</v>
      </c>
      <c r="H97" s="112">
        <v>1801.64</v>
      </c>
      <c r="I97" s="107" t="s">
        <v>118</v>
      </c>
      <c r="J97" s="112">
        <f>IF(I97="SI",G97-H97,G97)</f>
        <v>8189.28</v>
      </c>
      <c r="K97" s="299" t="s">
        <v>539</v>
      </c>
      <c r="L97" s="108">
        <v>2019</v>
      </c>
      <c r="M97" s="108">
        <v>1814</v>
      </c>
      <c r="N97" s="109" t="s">
        <v>540</v>
      </c>
      <c r="O97" s="111" t="s">
        <v>168</v>
      </c>
      <c r="P97" s="109" t="s">
        <v>169</v>
      </c>
      <c r="Q97" s="109" t="s">
        <v>122</v>
      </c>
      <c r="R97" s="108">
        <v>2</v>
      </c>
      <c r="S97" s="111" t="s">
        <v>170</v>
      </c>
      <c r="T97" s="108">
        <v>2010501</v>
      </c>
      <c r="U97" s="108">
        <v>6130</v>
      </c>
      <c r="V97" s="108">
        <v>3001</v>
      </c>
      <c r="W97" s="108">
        <v>99</v>
      </c>
      <c r="X97" s="113">
        <v>2019</v>
      </c>
      <c r="Y97" s="113">
        <v>171</v>
      </c>
      <c r="Z97" s="113">
        <v>0</v>
      </c>
      <c r="AA97" s="114" t="s">
        <v>122</v>
      </c>
      <c r="AB97" s="108">
        <v>713</v>
      </c>
      <c r="AC97" s="109" t="s">
        <v>541</v>
      </c>
      <c r="AD97" s="300" t="s">
        <v>129</v>
      </c>
      <c r="AE97" s="300" t="s">
        <v>541</v>
      </c>
      <c r="AF97" s="301">
        <f>AE97-AD97</f>
        <v>120</v>
      </c>
      <c r="AG97" s="302">
        <f>IF(AI97="SI",0,J97)</f>
        <v>8189.28</v>
      </c>
      <c r="AH97" s="303">
        <f>AG97*AF97</f>
        <v>982713.6</v>
      </c>
      <c r="AI97" s="304" t="s">
        <v>127</v>
      </c>
    </row>
    <row r="98" spans="1:35" ht="48">
      <c r="A98" s="108">
        <v>2019</v>
      </c>
      <c r="B98" s="108">
        <v>310</v>
      </c>
      <c r="C98" s="109" t="s">
        <v>535</v>
      </c>
      <c r="D98" s="297" t="s">
        <v>542</v>
      </c>
      <c r="E98" s="109" t="s">
        <v>531</v>
      </c>
      <c r="F98" s="305" t="s">
        <v>543</v>
      </c>
      <c r="G98" s="112">
        <v>2000</v>
      </c>
      <c r="H98" s="112">
        <v>360.65</v>
      </c>
      <c r="I98" s="107" t="s">
        <v>118</v>
      </c>
      <c r="J98" s="112">
        <f>IF(I98="SI",G98-H98,G98)</f>
        <v>1639.35</v>
      </c>
      <c r="K98" s="299" t="s">
        <v>544</v>
      </c>
      <c r="L98" s="108">
        <v>2019</v>
      </c>
      <c r="M98" s="108">
        <v>2756</v>
      </c>
      <c r="N98" s="109" t="s">
        <v>289</v>
      </c>
      <c r="O98" s="111" t="s">
        <v>160</v>
      </c>
      <c r="P98" s="109" t="s">
        <v>161</v>
      </c>
      <c r="Q98" s="109" t="s">
        <v>162</v>
      </c>
      <c r="R98" s="108">
        <v>3</v>
      </c>
      <c r="S98" s="111" t="s">
        <v>123</v>
      </c>
      <c r="T98" s="108">
        <v>1070203</v>
      </c>
      <c r="U98" s="108">
        <v>2670</v>
      </c>
      <c r="V98" s="108">
        <v>1233</v>
      </c>
      <c r="W98" s="108">
        <v>99</v>
      </c>
      <c r="X98" s="113">
        <v>2019</v>
      </c>
      <c r="Y98" s="113">
        <v>164</v>
      </c>
      <c r="Z98" s="113">
        <v>0</v>
      </c>
      <c r="AA98" s="114" t="s">
        <v>471</v>
      </c>
      <c r="AB98" s="108">
        <v>611</v>
      </c>
      <c r="AC98" s="109" t="s">
        <v>471</v>
      </c>
      <c r="AD98" s="300" t="s">
        <v>531</v>
      </c>
      <c r="AE98" s="300" t="s">
        <v>471</v>
      </c>
      <c r="AF98" s="301">
        <f>AE98-AD98</f>
        <v>3</v>
      </c>
      <c r="AG98" s="302">
        <f>IF(AI98="SI",0,J98)</f>
        <v>1639.35</v>
      </c>
      <c r="AH98" s="303">
        <f>AG98*AF98</f>
        <v>4918.049999999999</v>
      </c>
      <c r="AI98" s="304" t="s">
        <v>127</v>
      </c>
    </row>
    <row r="99" spans="1:35" ht="60">
      <c r="A99" s="108">
        <v>2019</v>
      </c>
      <c r="B99" s="108">
        <v>311</v>
      </c>
      <c r="C99" s="109" t="s">
        <v>535</v>
      </c>
      <c r="D99" s="297" t="s">
        <v>545</v>
      </c>
      <c r="E99" s="109" t="s">
        <v>458</v>
      </c>
      <c r="F99" s="305" t="s">
        <v>546</v>
      </c>
      <c r="G99" s="112">
        <v>94.81</v>
      </c>
      <c r="H99" s="112">
        <v>17.1</v>
      </c>
      <c r="I99" s="107" t="s">
        <v>118</v>
      </c>
      <c r="J99" s="112">
        <f>IF(I99="SI",G99-H99,G99)</f>
        <v>77.71000000000001</v>
      </c>
      <c r="K99" s="299" t="s">
        <v>547</v>
      </c>
      <c r="L99" s="108">
        <v>2019</v>
      </c>
      <c r="M99" s="108">
        <v>2605</v>
      </c>
      <c r="N99" s="109" t="s">
        <v>355</v>
      </c>
      <c r="O99" s="111" t="s">
        <v>548</v>
      </c>
      <c r="P99" s="109" t="s">
        <v>549</v>
      </c>
      <c r="Q99" s="109" t="s">
        <v>122</v>
      </c>
      <c r="R99" s="108">
        <v>3</v>
      </c>
      <c r="S99" s="111" t="s">
        <v>123</v>
      </c>
      <c r="T99" s="108">
        <v>1070102</v>
      </c>
      <c r="U99" s="108">
        <v>2550</v>
      </c>
      <c r="V99" s="108">
        <v>2078</v>
      </c>
      <c r="W99" s="108">
        <v>99</v>
      </c>
      <c r="X99" s="113">
        <v>2019</v>
      </c>
      <c r="Y99" s="113">
        <v>169</v>
      </c>
      <c r="Z99" s="113">
        <v>0</v>
      </c>
      <c r="AA99" s="114" t="s">
        <v>471</v>
      </c>
      <c r="AB99" s="108">
        <v>612</v>
      </c>
      <c r="AC99" s="109" t="s">
        <v>471</v>
      </c>
      <c r="AD99" s="300" t="s">
        <v>458</v>
      </c>
      <c r="AE99" s="300" t="s">
        <v>471</v>
      </c>
      <c r="AF99" s="301">
        <f>AE99-AD99</f>
        <v>24</v>
      </c>
      <c r="AG99" s="302">
        <f>IF(AI99="SI",0,J99)</f>
        <v>77.71000000000001</v>
      </c>
      <c r="AH99" s="303">
        <f>AG99*AF99</f>
        <v>1865.0400000000002</v>
      </c>
      <c r="AI99" s="304" t="s">
        <v>127</v>
      </c>
    </row>
    <row r="100" spans="1:35" ht="48">
      <c r="A100" s="108">
        <v>2019</v>
      </c>
      <c r="B100" s="108">
        <v>312</v>
      </c>
      <c r="C100" s="109" t="s">
        <v>535</v>
      </c>
      <c r="D100" s="297" t="s">
        <v>550</v>
      </c>
      <c r="E100" s="109" t="s">
        <v>241</v>
      </c>
      <c r="F100" s="305" t="s">
        <v>551</v>
      </c>
      <c r="G100" s="112">
        <v>4000</v>
      </c>
      <c r="H100" s="112">
        <v>721.31</v>
      </c>
      <c r="I100" s="107" t="s">
        <v>118</v>
      </c>
      <c r="J100" s="112">
        <f>IF(I100="SI",G100-H100,G100)</f>
        <v>3278.69</v>
      </c>
      <c r="K100" s="299" t="s">
        <v>552</v>
      </c>
      <c r="L100" s="108">
        <v>2019</v>
      </c>
      <c r="M100" s="108">
        <v>2651</v>
      </c>
      <c r="N100" s="109" t="s">
        <v>553</v>
      </c>
      <c r="O100" s="111" t="s">
        <v>554</v>
      </c>
      <c r="P100" s="109" t="s">
        <v>555</v>
      </c>
      <c r="Q100" s="109" t="s">
        <v>556</v>
      </c>
      <c r="R100" s="108">
        <v>2</v>
      </c>
      <c r="S100" s="111" t="s">
        <v>170</v>
      </c>
      <c r="T100" s="108">
        <v>1090602</v>
      </c>
      <c r="U100" s="108">
        <v>3650</v>
      </c>
      <c r="V100" s="108">
        <v>1806</v>
      </c>
      <c r="W100" s="108">
        <v>99</v>
      </c>
      <c r="X100" s="113">
        <v>2019</v>
      </c>
      <c r="Y100" s="113">
        <v>172</v>
      </c>
      <c r="Z100" s="113">
        <v>0</v>
      </c>
      <c r="AA100" s="114" t="s">
        <v>471</v>
      </c>
      <c r="AB100" s="108">
        <v>609</v>
      </c>
      <c r="AC100" s="109" t="s">
        <v>471</v>
      </c>
      <c r="AD100" s="300" t="s">
        <v>252</v>
      </c>
      <c r="AE100" s="300" t="s">
        <v>471</v>
      </c>
      <c r="AF100" s="301">
        <f>AE100-AD100</f>
        <v>-14</v>
      </c>
      <c r="AG100" s="302">
        <f>IF(AI100="SI",0,J100)</f>
        <v>3278.69</v>
      </c>
      <c r="AH100" s="303">
        <f>AG100*AF100</f>
        <v>-45901.66</v>
      </c>
      <c r="AI100" s="304" t="s">
        <v>127</v>
      </c>
    </row>
    <row r="101" spans="1:35" ht="48">
      <c r="A101" s="108">
        <v>2019</v>
      </c>
      <c r="B101" s="108">
        <v>313</v>
      </c>
      <c r="C101" s="109" t="s">
        <v>535</v>
      </c>
      <c r="D101" s="297" t="s">
        <v>557</v>
      </c>
      <c r="E101" s="109" t="s">
        <v>386</v>
      </c>
      <c r="F101" s="305" t="s">
        <v>558</v>
      </c>
      <c r="G101" s="112">
        <v>154</v>
      </c>
      <c r="H101" s="112">
        <v>14</v>
      </c>
      <c r="I101" s="107" t="s">
        <v>118</v>
      </c>
      <c r="J101" s="112">
        <f>IF(I101="SI",G101-H101,G101)</f>
        <v>140</v>
      </c>
      <c r="K101" s="299" t="s">
        <v>559</v>
      </c>
      <c r="L101" s="108">
        <v>2019</v>
      </c>
      <c r="M101" s="108">
        <v>2642</v>
      </c>
      <c r="N101" s="109" t="s">
        <v>241</v>
      </c>
      <c r="O101" s="111" t="s">
        <v>560</v>
      </c>
      <c r="P101" s="109" t="s">
        <v>561</v>
      </c>
      <c r="Q101" s="109" t="s">
        <v>122</v>
      </c>
      <c r="R101" s="108">
        <v>3</v>
      </c>
      <c r="S101" s="111" t="s">
        <v>123</v>
      </c>
      <c r="T101" s="108">
        <v>1070203</v>
      </c>
      <c r="U101" s="108">
        <v>2670</v>
      </c>
      <c r="V101" s="108">
        <v>1233</v>
      </c>
      <c r="W101" s="108">
        <v>99</v>
      </c>
      <c r="X101" s="113">
        <v>2019</v>
      </c>
      <c r="Y101" s="113">
        <v>173</v>
      </c>
      <c r="Z101" s="113">
        <v>0</v>
      </c>
      <c r="AA101" s="114" t="s">
        <v>471</v>
      </c>
      <c r="AB101" s="108">
        <v>614</v>
      </c>
      <c r="AC101" s="109" t="s">
        <v>471</v>
      </c>
      <c r="AD101" s="300" t="s">
        <v>562</v>
      </c>
      <c r="AE101" s="300" t="s">
        <v>447</v>
      </c>
      <c r="AF101" s="301">
        <f>AE101-AD101</f>
        <v>-8</v>
      </c>
      <c r="AG101" s="302">
        <f>IF(AI101="SI",0,J101)</f>
        <v>140</v>
      </c>
      <c r="AH101" s="303">
        <f>AG101*AF101</f>
        <v>-1120</v>
      </c>
      <c r="AI101" s="304" t="s">
        <v>127</v>
      </c>
    </row>
    <row r="102" spans="1:35" ht="48">
      <c r="A102" s="108">
        <v>2019</v>
      </c>
      <c r="B102" s="108">
        <v>314</v>
      </c>
      <c r="C102" s="109" t="s">
        <v>535</v>
      </c>
      <c r="D102" s="297" t="s">
        <v>563</v>
      </c>
      <c r="E102" s="109" t="s">
        <v>528</v>
      </c>
      <c r="F102" s="305" t="s">
        <v>564</v>
      </c>
      <c r="G102" s="112">
        <v>2.93</v>
      </c>
      <c r="H102" s="112">
        <v>0</v>
      </c>
      <c r="I102" s="107" t="s">
        <v>127</v>
      </c>
      <c r="J102" s="112">
        <f>IF(I102="SI",G102-H102,G102)</f>
        <v>2.93</v>
      </c>
      <c r="K102" s="299" t="s">
        <v>131</v>
      </c>
      <c r="L102" s="108">
        <v>2019</v>
      </c>
      <c r="M102" s="108">
        <v>2706</v>
      </c>
      <c r="N102" s="109" t="s">
        <v>565</v>
      </c>
      <c r="O102" s="111" t="s">
        <v>132</v>
      </c>
      <c r="P102" s="109" t="s">
        <v>133</v>
      </c>
      <c r="Q102" s="109" t="s">
        <v>134</v>
      </c>
      <c r="R102" s="108">
        <v>1</v>
      </c>
      <c r="S102" s="111" t="s">
        <v>135</v>
      </c>
      <c r="T102" s="108">
        <v>1010203</v>
      </c>
      <c r="U102" s="108">
        <v>140</v>
      </c>
      <c r="V102" s="108">
        <v>1050</v>
      </c>
      <c r="W102" s="108">
        <v>5</v>
      </c>
      <c r="X102" s="113">
        <v>2019</v>
      </c>
      <c r="Y102" s="113">
        <v>27</v>
      </c>
      <c r="Z102" s="113">
        <v>0</v>
      </c>
      <c r="AA102" s="114" t="s">
        <v>471</v>
      </c>
      <c r="AB102" s="108">
        <v>607</v>
      </c>
      <c r="AC102" s="109" t="s">
        <v>471</v>
      </c>
      <c r="AD102" s="300" t="s">
        <v>443</v>
      </c>
      <c r="AE102" s="300" t="s">
        <v>471</v>
      </c>
      <c r="AF102" s="301">
        <f>AE102-AD102</f>
        <v>-24</v>
      </c>
      <c r="AG102" s="302">
        <f>IF(AI102="SI",0,J102)</f>
        <v>2.93</v>
      </c>
      <c r="AH102" s="303">
        <f>AG102*AF102</f>
        <v>-70.32000000000001</v>
      </c>
      <c r="AI102" s="304" t="s">
        <v>127</v>
      </c>
    </row>
    <row r="103" spans="1:35" ht="84">
      <c r="A103" s="108">
        <v>2019</v>
      </c>
      <c r="B103" s="108">
        <v>315</v>
      </c>
      <c r="C103" s="109" t="s">
        <v>535</v>
      </c>
      <c r="D103" s="297" t="s">
        <v>566</v>
      </c>
      <c r="E103" s="109" t="s">
        <v>321</v>
      </c>
      <c r="F103" s="305" t="s">
        <v>567</v>
      </c>
      <c r="G103" s="112">
        <v>427</v>
      </c>
      <c r="H103" s="112">
        <v>77</v>
      </c>
      <c r="I103" s="107" t="s">
        <v>118</v>
      </c>
      <c r="J103" s="112">
        <f>IF(I103="SI",G103-H103,G103)</f>
        <v>350</v>
      </c>
      <c r="K103" s="299" t="s">
        <v>143</v>
      </c>
      <c r="L103" s="108">
        <v>2019</v>
      </c>
      <c r="M103" s="108">
        <v>2742</v>
      </c>
      <c r="N103" s="109" t="s">
        <v>531</v>
      </c>
      <c r="O103" s="111" t="s">
        <v>144</v>
      </c>
      <c r="P103" s="109" t="s">
        <v>145</v>
      </c>
      <c r="Q103" s="109" t="s">
        <v>122</v>
      </c>
      <c r="R103" s="108">
        <v>1</v>
      </c>
      <c r="S103" s="111" t="s">
        <v>135</v>
      </c>
      <c r="T103" s="108">
        <v>1080203</v>
      </c>
      <c r="U103" s="108">
        <v>2890</v>
      </c>
      <c r="V103" s="108">
        <v>1938</v>
      </c>
      <c r="W103" s="108">
        <v>99</v>
      </c>
      <c r="X103" s="113">
        <v>2019</v>
      </c>
      <c r="Y103" s="113">
        <v>26</v>
      </c>
      <c r="Z103" s="113">
        <v>0</v>
      </c>
      <c r="AA103" s="114" t="s">
        <v>471</v>
      </c>
      <c r="AB103" s="108">
        <v>602</v>
      </c>
      <c r="AC103" s="109" t="s">
        <v>471</v>
      </c>
      <c r="AD103" s="300" t="s">
        <v>568</v>
      </c>
      <c r="AE103" s="300" t="s">
        <v>471</v>
      </c>
      <c r="AF103" s="301">
        <f>AE103-AD103</f>
        <v>-44</v>
      </c>
      <c r="AG103" s="302">
        <f>IF(AI103="SI",0,J103)</f>
        <v>350</v>
      </c>
      <c r="AH103" s="303">
        <f>AG103*AF103</f>
        <v>-15400</v>
      </c>
      <c r="AI103" s="304" t="s">
        <v>127</v>
      </c>
    </row>
    <row r="104" spans="1:35" ht="84">
      <c r="A104" s="108">
        <v>2019</v>
      </c>
      <c r="B104" s="108">
        <v>316</v>
      </c>
      <c r="C104" s="109" t="s">
        <v>535</v>
      </c>
      <c r="D104" s="297" t="s">
        <v>569</v>
      </c>
      <c r="E104" s="109" t="s">
        <v>321</v>
      </c>
      <c r="F104" s="305" t="s">
        <v>570</v>
      </c>
      <c r="G104" s="112">
        <v>96.59</v>
      </c>
      <c r="H104" s="112">
        <v>17.42</v>
      </c>
      <c r="I104" s="107" t="s">
        <v>118</v>
      </c>
      <c r="J104" s="112">
        <f>IF(I104="SI",G104-H104,G104)</f>
        <v>79.17</v>
      </c>
      <c r="K104" s="299" t="s">
        <v>143</v>
      </c>
      <c r="L104" s="108">
        <v>2019</v>
      </c>
      <c r="M104" s="108">
        <v>2743</v>
      </c>
      <c r="N104" s="109" t="s">
        <v>531</v>
      </c>
      <c r="O104" s="111" t="s">
        <v>144</v>
      </c>
      <c r="P104" s="109" t="s">
        <v>145</v>
      </c>
      <c r="Q104" s="109" t="s">
        <v>122</v>
      </c>
      <c r="R104" s="108">
        <v>1</v>
      </c>
      <c r="S104" s="111" t="s">
        <v>135</v>
      </c>
      <c r="T104" s="108">
        <v>1080203</v>
      </c>
      <c r="U104" s="108">
        <v>2890</v>
      </c>
      <c r="V104" s="108">
        <v>1938</v>
      </c>
      <c r="W104" s="108">
        <v>99</v>
      </c>
      <c r="X104" s="113">
        <v>2019</v>
      </c>
      <c r="Y104" s="113">
        <v>26</v>
      </c>
      <c r="Z104" s="113">
        <v>0</v>
      </c>
      <c r="AA104" s="114" t="s">
        <v>122</v>
      </c>
      <c r="AB104" s="108">
        <v>477</v>
      </c>
      <c r="AC104" s="109" t="s">
        <v>125</v>
      </c>
      <c r="AD104" s="300" t="s">
        <v>568</v>
      </c>
      <c r="AE104" s="300" t="s">
        <v>247</v>
      </c>
      <c r="AF104" s="301">
        <f>AE104-AD104</f>
        <v>-41</v>
      </c>
      <c r="AG104" s="302">
        <f>IF(AI104="SI",0,J104)</f>
        <v>79.17</v>
      </c>
      <c r="AH104" s="303">
        <f>AG104*AF104</f>
        <v>-3245.9700000000003</v>
      </c>
      <c r="AI104" s="304" t="s">
        <v>127</v>
      </c>
    </row>
    <row r="105" spans="1:35" ht="60">
      <c r="A105" s="108">
        <v>2019</v>
      </c>
      <c r="B105" s="108">
        <v>317</v>
      </c>
      <c r="C105" s="109" t="s">
        <v>535</v>
      </c>
      <c r="D105" s="297" t="s">
        <v>571</v>
      </c>
      <c r="E105" s="109" t="s">
        <v>272</v>
      </c>
      <c r="F105" s="305" t="s">
        <v>572</v>
      </c>
      <c r="G105" s="112">
        <v>11.87</v>
      </c>
      <c r="H105" s="112">
        <v>2.14</v>
      </c>
      <c r="I105" s="107" t="s">
        <v>118</v>
      </c>
      <c r="J105" s="112">
        <f>IF(I105="SI",G105-H105,G105)</f>
        <v>9.729999999999999</v>
      </c>
      <c r="K105" s="299" t="s">
        <v>573</v>
      </c>
      <c r="L105" s="108">
        <v>2019</v>
      </c>
      <c r="M105" s="108">
        <v>2690</v>
      </c>
      <c r="N105" s="109" t="s">
        <v>528</v>
      </c>
      <c r="O105" s="111" t="s">
        <v>144</v>
      </c>
      <c r="P105" s="109" t="s">
        <v>145</v>
      </c>
      <c r="Q105" s="109" t="s">
        <v>122</v>
      </c>
      <c r="R105" s="108">
        <v>1</v>
      </c>
      <c r="S105" s="111" t="s">
        <v>135</v>
      </c>
      <c r="T105" s="108">
        <v>1080203</v>
      </c>
      <c r="U105" s="108">
        <v>2890</v>
      </c>
      <c r="V105" s="108">
        <v>1938</v>
      </c>
      <c r="W105" s="108">
        <v>99</v>
      </c>
      <c r="X105" s="113">
        <v>2019</v>
      </c>
      <c r="Y105" s="113">
        <v>26</v>
      </c>
      <c r="Z105" s="113">
        <v>0</v>
      </c>
      <c r="AA105" s="114" t="s">
        <v>471</v>
      </c>
      <c r="AB105" s="108">
        <v>603</v>
      </c>
      <c r="AC105" s="109" t="s">
        <v>471</v>
      </c>
      <c r="AD105" s="300" t="s">
        <v>574</v>
      </c>
      <c r="AE105" s="300" t="s">
        <v>471</v>
      </c>
      <c r="AF105" s="301">
        <f>AE105-AD105</f>
        <v>-41</v>
      </c>
      <c r="AG105" s="302">
        <f>IF(AI105="SI",0,J105)</f>
        <v>9.729999999999999</v>
      </c>
      <c r="AH105" s="303">
        <f>AG105*AF105</f>
        <v>-398.92999999999995</v>
      </c>
      <c r="AI105" s="304" t="s">
        <v>127</v>
      </c>
    </row>
    <row r="106" spans="1:35" ht="72">
      <c r="A106" s="108">
        <v>2019</v>
      </c>
      <c r="B106" s="108">
        <v>318</v>
      </c>
      <c r="C106" s="109" t="s">
        <v>535</v>
      </c>
      <c r="D106" s="297" t="s">
        <v>575</v>
      </c>
      <c r="E106" s="109" t="s">
        <v>272</v>
      </c>
      <c r="F106" s="305" t="s">
        <v>576</v>
      </c>
      <c r="G106" s="112">
        <v>45.18</v>
      </c>
      <c r="H106" s="112">
        <v>8.15</v>
      </c>
      <c r="I106" s="107" t="s">
        <v>118</v>
      </c>
      <c r="J106" s="112">
        <f>IF(I106="SI",G106-H106,G106)</f>
        <v>37.03</v>
      </c>
      <c r="K106" s="299" t="s">
        <v>143</v>
      </c>
      <c r="L106" s="108">
        <v>2019</v>
      </c>
      <c r="M106" s="108">
        <v>2689</v>
      </c>
      <c r="N106" s="109" t="s">
        <v>528</v>
      </c>
      <c r="O106" s="111" t="s">
        <v>144</v>
      </c>
      <c r="P106" s="109" t="s">
        <v>145</v>
      </c>
      <c r="Q106" s="109" t="s">
        <v>122</v>
      </c>
      <c r="R106" s="108">
        <v>1</v>
      </c>
      <c r="S106" s="111" t="s">
        <v>135</v>
      </c>
      <c r="T106" s="108">
        <v>1080203</v>
      </c>
      <c r="U106" s="108">
        <v>2890</v>
      </c>
      <c r="V106" s="108">
        <v>1938</v>
      </c>
      <c r="W106" s="108">
        <v>99</v>
      </c>
      <c r="X106" s="113">
        <v>2019</v>
      </c>
      <c r="Y106" s="113">
        <v>26</v>
      </c>
      <c r="Z106" s="113">
        <v>0</v>
      </c>
      <c r="AA106" s="114" t="s">
        <v>471</v>
      </c>
      <c r="AB106" s="108">
        <v>602</v>
      </c>
      <c r="AC106" s="109" t="s">
        <v>471</v>
      </c>
      <c r="AD106" s="300" t="s">
        <v>574</v>
      </c>
      <c r="AE106" s="300" t="s">
        <v>471</v>
      </c>
      <c r="AF106" s="301">
        <f>AE106-AD106</f>
        <v>-41</v>
      </c>
      <c r="AG106" s="302">
        <f>IF(AI106="SI",0,J106)</f>
        <v>37.03</v>
      </c>
      <c r="AH106" s="303">
        <f>AG106*AF106</f>
        <v>-1518.23</v>
      </c>
      <c r="AI106" s="304" t="s">
        <v>127</v>
      </c>
    </row>
    <row r="107" spans="1:35" ht="60">
      <c r="A107" s="108">
        <v>2019</v>
      </c>
      <c r="B107" s="108">
        <v>319</v>
      </c>
      <c r="C107" s="109" t="s">
        <v>535</v>
      </c>
      <c r="D107" s="297" t="s">
        <v>577</v>
      </c>
      <c r="E107" s="109" t="s">
        <v>321</v>
      </c>
      <c r="F107" s="305" t="s">
        <v>578</v>
      </c>
      <c r="G107" s="112">
        <v>313.2</v>
      </c>
      <c r="H107" s="112">
        <v>56.48</v>
      </c>
      <c r="I107" s="107" t="s">
        <v>118</v>
      </c>
      <c r="J107" s="112">
        <f>IF(I107="SI",G107-H107,G107)</f>
        <v>256.71999999999997</v>
      </c>
      <c r="K107" s="299" t="s">
        <v>434</v>
      </c>
      <c r="L107" s="108">
        <v>2019</v>
      </c>
      <c r="M107" s="108">
        <v>2751</v>
      </c>
      <c r="N107" s="109" t="s">
        <v>289</v>
      </c>
      <c r="O107" s="111" t="s">
        <v>435</v>
      </c>
      <c r="P107" s="109" t="s">
        <v>436</v>
      </c>
      <c r="Q107" s="109" t="s">
        <v>122</v>
      </c>
      <c r="R107" s="108">
        <v>1</v>
      </c>
      <c r="S107" s="111" t="s">
        <v>135</v>
      </c>
      <c r="T107" s="108">
        <v>1010602</v>
      </c>
      <c r="U107" s="108">
        <v>570</v>
      </c>
      <c r="V107" s="108">
        <v>1093</v>
      </c>
      <c r="W107" s="108">
        <v>1</v>
      </c>
      <c r="X107" s="113">
        <v>2019</v>
      </c>
      <c r="Y107" s="113">
        <v>32</v>
      </c>
      <c r="Z107" s="113">
        <v>0</v>
      </c>
      <c r="AA107" s="114" t="s">
        <v>471</v>
      </c>
      <c r="AB107" s="108">
        <v>610</v>
      </c>
      <c r="AC107" s="109" t="s">
        <v>471</v>
      </c>
      <c r="AD107" s="300" t="s">
        <v>579</v>
      </c>
      <c r="AE107" s="300" t="s">
        <v>471</v>
      </c>
      <c r="AF107" s="301">
        <f>AE107-AD107</f>
        <v>-39</v>
      </c>
      <c r="AG107" s="302">
        <f>IF(AI107="SI",0,J107)</f>
        <v>256.71999999999997</v>
      </c>
      <c r="AH107" s="303">
        <f>AG107*AF107</f>
        <v>-10012.079999999998</v>
      </c>
      <c r="AI107" s="304" t="s">
        <v>127</v>
      </c>
    </row>
    <row r="108" spans="1:35" ht="84">
      <c r="A108" s="108">
        <v>2019</v>
      </c>
      <c r="B108" s="108">
        <v>320</v>
      </c>
      <c r="C108" s="109" t="s">
        <v>535</v>
      </c>
      <c r="D108" s="297" t="s">
        <v>580</v>
      </c>
      <c r="E108" s="109" t="s">
        <v>386</v>
      </c>
      <c r="F108" s="305" t="s">
        <v>581</v>
      </c>
      <c r="G108" s="112">
        <v>931.42</v>
      </c>
      <c r="H108" s="112">
        <v>167.96</v>
      </c>
      <c r="I108" s="107" t="s">
        <v>118</v>
      </c>
      <c r="J108" s="112">
        <f>IF(I108="SI",G108-H108,G108)</f>
        <v>763.4599999999999</v>
      </c>
      <c r="K108" s="299" t="s">
        <v>339</v>
      </c>
      <c r="L108" s="108">
        <v>2019</v>
      </c>
      <c r="M108" s="108">
        <v>2653</v>
      </c>
      <c r="N108" s="109" t="s">
        <v>553</v>
      </c>
      <c r="O108" s="111" t="s">
        <v>340</v>
      </c>
      <c r="P108" s="109" t="s">
        <v>341</v>
      </c>
      <c r="Q108" s="109" t="s">
        <v>341</v>
      </c>
      <c r="R108" s="108">
        <v>1</v>
      </c>
      <c r="S108" s="111" t="s">
        <v>135</v>
      </c>
      <c r="T108" s="108">
        <v>1080203</v>
      </c>
      <c r="U108" s="108">
        <v>2890</v>
      </c>
      <c r="V108" s="108">
        <v>1938</v>
      </c>
      <c r="W108" s="108">
        <v>99</v>
      </c>
      <c r="X108" s="113">
        <v>2019</v>
      </c>
      <c r="Y108" s="113">
        <v>30</v>
      </c>
      <c r="Z108" s="113">
        <v>0</v>
      </c>
      <c r="AA108" s="114" t="s">
        <v>471</v>
      </c>
      <c r="AB108" s="108">
        <v>605</v>
      </c>
      <c r="AC108" s="109" t="s">
        <v>471</v>
      </c>
      <c r="AD108" s="300" t="s">
        <v>534</v>
      </c>
      <c r="AE108" s="300" t="s">
        <v>471</v>
      </c>
      <c r="AF108" s="301">
        <f>AE108-AD108</f>
        <v>-12</v>
      </c>
      <c r="AG108" s="302">
        <f>IF(AI108="SI",0,J108)</f>
        <v>763.4599999999999</v>
      </c>
      <c r="AH108" s="303">
        <f>AG108*AF108</f>
        <v>-9161.519999999999</v>
      </c>
      <c r="AI108" s="304" t="s">
        <v>127</v>
      </c>
    </row>
    <row r="109" spans="1:35" ht="60">
      <c r="A109" s="108">
        <v>2019</v>
      </c>
      <c r="B109" s="108">
        <v>321</v>
      </c>
      <c r="C109" s="109" t="s">
        <v>471</v>
      </c>
      <c r="D109" s="297" t="s">
        <v>582</v>
      </c>
      <c r="E109" s="109" t="s">
        <v>321</v>
      </c>
      <c r="F109" s="305" t="s">
        <v>583</v>
      </c>
      <c r="G109" s="112">
        <v>359.9</v>
      </c>
      <c r="H109" s="112">
        <v>64.9</v>
      </c>
      <c r="I109" s="107" t="s">
        <v>118</v>
      </c>
      <c r="J109" s="112">
        <f>IF(I109="SI",G109-H109,G109)</f>
        <v>295</v>
      </c>
      <c r="K109" s="299" t="s">
        <v>584</v>
      </c>
      <c r="L109" s="108">
        <v>2019</v>
      </c>
      <c r="M109" s="108">
        <v>2773</v>
      </c>
      <c r="N109" s="109" t="s">
        <v>471</v>
      </c>
      <c r="O109" s="111" t="s">
        <v>585</v>
      </c>
      <c r="P109" s="109" t="s">
        <v>586</v>
      </c>
      <c r="Q109" s="109" t="s">
        <v>122</v>
      </c>
      <c r="R109" s="108">
        <v>1</v>
      </c>
      <c r="S109" s="111" t="s">
        <v>135</v>
      </c>
      <c r="T109" s="108">
        <v>1010103</v>
      </c>
      <c r="U109" s="108">
        <v>30</v>
      </c>
      <c r="V109" s="108">
        <v>1001</v>
      </c>
      <c r="W109" s="108">
        <v>2</v>
      </c>
      <c r="X109" s="113">
        <v>2019</v>
      </c>
      <c r="Y109" s="113">
        <v>39</v>
      </c>
      <c r="Z109" s="113">
        <v>0</v>
      </c>
      <c r="AA109" s="114" t="s">
        <v>471</v>
      </c>
      <c r="AB109" s="108">
        <v>608</v>
      </c>
      <c r="AC109" s="109" t="s">
        <v>471</v>
      </c>
      <c r="AD109" s="300" t="s">
        <v>296</v>
      </c>
      <c r="AE109" s="300" t="s">
        <v>471</v>
      </c>
      <c r="AF109" s="301">
        <f>AE109-AD109</f>
        <v>-25</v>
      </c>
      <c r="AG109" s="302">
        <f>IF(AI109="SI",0,J109)</f>
        <v>295</v>
      </c>
      <c r="AH109" s="303">
        <f>AG109*AF109</f>
        <v>-7375</v>
      </c>
      <c r="AI109" s="304" t="s">
        <v>127</v>
      </c>
    </row>
    <row r="110" spans="1:35" ht="120">
      <c r="A110" s="108">
        <v>2019</v>
      </c>
      <c r="B110" s="108">
        <v>322</v>
      </c>
      <c r="C110" s="109" t="s">
        <v>471</v>
      </c>
      <c r="D110" s="297" t="s">
        <v>587</v>
      </c>
      <c r="E110" s="109" t="s">
        <v>355</v>
      </c>
      <c r="F110" s="305" t="s">
        <v>588</v>
      </c>
      <c r="G110" s="112">
        <v>18273.2</v>
      </c>
      <c r="H110" s="112">
        <v>1661.2</v>
      </c>
      <c r="I110" s="107" t="s">
        <v>118</v>
      </c>
      <c r="J110" s="112">
        <f>IF(I110="SI",G110-H110,G110)</f>
        <v>16612</v>
      </c>
      <c r="K110" s="299" t="s">
        <v>589</v>
      </c>
      <c r="L110" s="108">
        <v>2019</v>
      </c>
      <c r="M110" s="108">
        <v>2623</v>
      </c>
      <c r="N110" s="109" t="s">
        <v>279</v>
      </c>
      <c r="O110" s="111" t="s">
        <v>144</v>
      </c>
      <c r="P110" s="109" t="s">
        <v>145</v>
      </c>
      <c r="Q110" s="109" t="s">
        <v>122</v>
      </c>
      <c r="R110" s="108">
        <v>2</v>
      </c>
      <c r="S110" s="111" t="s">
        <v>170</v>
      </c>
      <c r="T110" s="108">
        <v>2010501</v>
      </c>
      <c r="U110" s="108">
        <v>6130</v>
      </c>
      <c r="V110" s="108">
        <v>3003</v>
      </c>
      <c r="W110" s="108">
        <v>99</v>
      </c>
      <c r="X110" s="113">
        <v>2018</v>
      </c>
      <c r="Y110" s="113">
        <v>62</v>
      </c>
      <c r="Z110" s="113">
        <v>0</v>
      </c>
      <c r="AA110" s="114" t="s">
        <v>122</v>
      </c>
      <c r="AB110" s="108">
        <v>0</v>
      </c>
      <c r="AC110" s="109" t="s">
        <v>471</v>
      </c>
      <c r="AD110" s="300" t="s">
        <v>590</v>
      </c>
      <c r="AE110" s="300" t="s">
        <v>471</v>
      </c>
      <c r="AF110" s="301">
        <f>AE110-AD110</f>
        <v>-38</v>
      </c>
      <c r="AG110" s="302">
        <f>IF(AI110="SI",0,J110)</f>
        <v>16612</v>
      </c>
      <c r="AH110" s="303">
        <f>AG110*AF110</f>
        <v>-631256</v>
      </c>
      <c r="AI110" s="304" t="s">
        <v>127</v>
      </c>
    </row>
    <row r="111" spans="1:35" ht="120">
      <c r="A111" s="108">
        <v>2019</v>
      </c>
      <c r="B111" s="108">
        <v>323</v>
      </c>
      <c r="C111" s="109" t="s">
        <v>471</v>
      </c>
      <c r="D111" s="297" t="s">
        <v>591</v>
      </c>
      <c r="E111" s="109" t="s">
        <v>565</v>
      </c>
      <c r="F111" s="305" t="s">
        <v>588</v>
      </c>
      <c r="G111" s="112">
        <v>-18273.2</v>
      </c>
      <c r="H111" s="112">
        <v>-1661.2</v>
      </c>
      <c r="I111" s="107" t="s">
        <v>118</v>
      </c>
      <c r="J111" s="112">
        <f>IF(I111="SI",G111-H111,G111)</f>
        <v>-16612</v>
      </c>
      <c r="K111" s="299" t="s">
        <v>589</v>
      </c>
      <c r="L111" s="108">
        <v>2019</v>
      </c>
      <c r="M111" s="108">
        <v>2715</v>
      </c>
      <c r="N111" s="109" t="s">
        <v>592</v>
      </c>
      <c r="O111" s="111" t="s">
        <v>144</v>
      </c>
      <c r="P111" s="109" t="s">
        <v>145</v>
      </c>
      <c r="Q111" s="109" t="s">
        <v>122</v>
      </c>
      <c r="R111" s="108">
        <v>2</v>
      </c>
      <c r="S111" s="111" t="s">
        <v>170</v>
      </c>
      <c r="T111" s="108">
        <v>2010501</v>
      </c>
      <c r="U111" s="108">
        <v>6130</v>
      </c>
      <c r="V111" s="108">
        <v>3003</v>
      </c>
      <c r="W111" s="108">
        <v>99</v>
      </c>
      <c r="X111" s="113">
        <v>2018</v>
      </c>
      <c r="Y111" s="113">
        <v>62</v>
      </c>
      <c r="Z111" s="113">
        <v>0</v>
      </c>
      <c r="AA111" s="114" t="s">
        <v>122</v>
      </c>
      <c r="AB111" s="108">
        <v>0</v>
      </c>
      <c r="AC111" s="109" t="s">
        <v>471</v>
      </c>
      <c r="AD111" s="300" t="s">
        <v>593</v>
      </c>
      <c r="AE111" s="300" t="s">
        <v>471</v>
      </c>
      <c r="AF111" s="301">
        <f>AE111-AD111</f>
        <v>-53</v>
      </c>
      <c r="AG111" s="302">
        <f>IF(AI111="SI",0,J111)</f>
        <v>-16612</v>
      </c>
      <c r="AH111" s="303">
        <f>AG111*AF111</f>
        <v>880436</v>
      </c>
      <c r="AI111" s="304" t="s">
        <v>127</v>
      </c>
    </row>
    <row r="112" spans="1:35" ht="120">
      <c r="A112" s="108">
        <v>2019</v>
      </c>
      <c r="B112" s="108">
        <v>324</v>
      </c>
      <c r="C112" s="109" t="s">
        <v>471</v>
      </c>
      <c r="D112" s="297" t="s">
        <v>594</v>
      </c>
      <c r="E112" s="109" t="s">
        <v>355</v>
      </c>
      <c r="F112" s="305" t="s">
        <v>595</v>
      </c>
      <c r="G112" s="112">
        <v>16302</v>
      </c>
      <c r="H112" s="112">
        <v>1482</v>
      </c>
      <c r="I112" s="107" t="s">
        <v>118</v>
      </c>
      <c r="J112" s="112">
        <f>IF(I112="SI",G112-H112,G112)</f>
        <v>14820</v>
      </c>
      <c r="K112" s="299" t="s">
        <v>589</v>
      </c>
      <c r="L112" s="108">
        <v>2019</v>
      </c>
      <c r="M112" s="108">
        <v>2624</v>
      </c>
      <c r="N112" s="109" t="s">
        <v>279</v>
      </c>
      <c r="O112" s="111" t="s">
        <v>144</v>
      </c>
      <c r="P112" s="109" t="s">
        <v>145</v>
      </c>
      <c r="Q112" s="109" t="s">
        <v>122</v>
      </c>
      <c r="R112" s="108">
        <v>2</v>
      </c>
      <c r="S112" s="111" t="s">
        <v>170</v>
      </c>
      <c r="T112" s="108">
        <v>2010501</v>
      </c>
      <c r="U112" s="108">
        <v>6130</v>
      </c>
      <c r="V112" s="108">
        <v>3003</v>
      </c>
      <c r="W112" s="108">
        <v>99</v>
      </c>
      <c r="X112" s="113">
        <v>2018</v>
      </c>
      <c r="Y112" s="113">
        <v>62</v>
      </c>
      <c r="Z112" s="113">
        <v>0</v>
      </c>
      <c r="AA112" s="114" t="s">
        <v>122</v>
      </c>
      <c r="AB112" s="108">
        <v>0</v>
      </c>
      <c r="AC112" s="109" t="s">
        <v>471</v>
      </c>
      <c r="AD112" s="300" t="s">
        <v>590</v>
      </c>
      <c r="AE112" s="300" t="s">
        <v>471</v>
      </c>
      <c r="AF112" s="301">
        <f>AE112-AD112</f>
        <v>-38</v>
      </c>
      <c r="AG112" s="302">
        <f>IF(AI112="SI",0,J112)</f>
        <v>14820</v>
      </c>
      <c r="AH112" s="303">
        <f>AG112*AF112</f>
        <v>-563160</v>
      </c>
      <c r="AI112" s="304" t="s">
        <v>127</v>
      </c>
    </row>
    <row r="113" spans="1:35" ht="120">
      <c r="A113" s="108">
        <v>2019</v>
      </c>
      <c r="B113" s="108">
        <v>325</v>
      </c>
      <c r="C113" s="109" t="s">
        <v>471</v>
      </c>
      <c r="D113" s="297" t="s">
        <v>596</v>
      </c>
      <c r="E113" s="109" t="s">
        <v>565</v>
      </c>
      <c r="F113" s="305" t="s">
        <v>595</v>
      </c>
      <c r="G113" s="112">
        <v>-16302</v>
      </c>
      <c r="H113" s="112">
        <v>-1482</v>
      </c>
      <c r="I113" s="107" t="s">
        <v>118</v>
      </c>
      <c r="J113" s="112">
        <f>IF(I113="SI",G113-H113,G113)</f>
        <v>-14820</v>
      </c>
      <c r="K113" s="299" t="s">
        <v>589</v>
      </c>
      <c r="L113" s="108">
        <v>2019</v>
      </c>
      <c r="M113" s="108">
        <v>2716</v>
      </c>
      <c r="N113" s="109" t="s">
        <v>592</v>
      </c>
      <c r="O113" s="111" t="s">
        <v>144</v>
      </c>
      <c r="P113" s="109" t="s">
        <v>145</v>
      </c>
      <c r="Q113" s="109" t="s">
        <v>122</v>
      </c>
      <c r="R113" s="108">
        <v>2</v>
      </c>
      <c r="S113" s="111" t="s">
        <v>170</v>
      </c>
      <c r="T113" s="108">
        <v>2010501</v>
      </c>
      <c r="U113" s="108">
        <v>6130</v>
      </c>
      <c r="V113" s="108">
        <v>3003</v>
      </c>
      <c r="W113" s="108">
        <v>99</v>
      </c>
      <c r="X113" s="113">
        <v>2018</v>
      </c>
      <c r="Y113" s="113">
        <v>62</v>
      </c>
      <c r="Z113" s="113">
        <v>0</v>
      </c>
      <c r="AA113" s="114" t="s">
        <v>122</v>
      </c>
      <c r="AB113" s="108">
        <v>0</v>
      </c>
      <c r="AC113" s="109" t="s">
        <v>471</v>
      </c>
      <c r="AD113" s="300" t="s">
        <v>593</v>
      </c>
      <c r="AE113" s="300" t="s">
        <v>471</v>
      </c>
      <c r="AF113" s="301">
        <f>AE113-AD113</f>
        <v>-53</v>
      </c>
      <c r="AG113" s="302">
        <f>IF(AI113="SI",0,J113)</f>
        <v>-14820</v>
      </c>
      <c r="AH113" s="303">
        <f>AG113*AF113</f>
        <v>785460</v>
      </c>
      <c r="AI113" s="304" t="s">
        <v>127</v>
      </c>
    </row>
    <row r="114" spans="1:35" ht="48">
      <c r="A114" s="108">
        <v>2019</v>
      </c>
      <c r="B114" s="108">
        <v>326</v>
      </c>
      <c r="C114" s="109" t="s">
        <v>471</v>
      </c>
      <c r="D114" s="297" t="s">
        <v>597</v>
      </c>
      <c r="E114" s="109" t="s">
        <v>565</v>
      </c>
      <c r="F114" s="305" t="s">
        <v>598</v>
      </c>
      <c r="G114" s="112">
        <v>354.73</v>
      </c>
      <c r="H114" s="112">
        <v>63.97</v>
      </c>
      <c r="I114" s="107" t="s">
        <v>118</v>
      </c>
      <c r="J114" s="112">
        <f>IF(I114="SI",G114-H114,G114)</f>
        <v>290.76</v>
      </c>
      <c r="K114" s="299" t="s">
        <v>373</v>
      </c>
      <c r="L114" s="108">
        <v>2019</v>
      </c>
      <c r="M114" s="108">
        <v>2774</v>
      </c>
      <c r="N114" s="109" t="s">
        <v>471</v>
      </c>
      <c r="O114" s="111" t="s">
        <v>374</v>
      </c>
      <c r="P114" s="109" t="s">
        <v>375</v>
      </c>
      <c r="Q114" s="109" t="s">
        <v>375</v>
      </c>
      <c r="R114" s="108">
        <v>1</v>
      </c>
      <c r="S114" s="111" t="s">
        <v>135</v>
      </c>
      <c r="T114" s="108">
        <v>1010203</v>
      </c>
      <c r="U114" s="108">
        <v>140</v>
      </c>
      <c r="V114" s="108">
        <v>1050</v>
      </c>
      <c r="W114" s="108">
        <v>3</v>
      </c>
      <c r="X114" s="113">
        <v>2019</v>
      </c>
      <c r="Y114" s="113">
        <v>78</v>
      </c>
      <c r="Z114" s="113">
        <v>0</v>
      </c>
      <c r="AA114" s="114" t="s">
        <v>471</v>
      </c>
      <c r="AB114" s="108">
        <v>606</v>
      </c>
      <c r="AC114" s="109" t="s">
        <v>471</v>
      </c>
      <c r="AD114" s="300" t="s">
        <v>443</v>
      </c>
      <c r="AE114" s="300" t="s">
        <v>471</v>
      </c>
      <c r="AF114" s="301">
        <f>AE114-AD114</f>
        <v>-24</v>
      </c>
      <c r="AG114" s="302">
        <f>IF(AI114="SI",0,J114)</f>
        <v>290.76</v>
      </c>
      <c r="AH114" s="303">
        <f>AG114*AF114</f>
        <v>-6978.24</v>
      </c>
      <c r="AI114" s="304" t="s">
        <v>127</v>
      </c>
    </row>
    <row r="115" spans="1:35" ht="48">
      <c r="A115" s="108">
        <v>2019</v>
      </c>
      <c r="B115" s="108">
        <v>327</v>
      </c>
      <c r="C115" s="109" t="s">
        <v>471</v>
      </c>
      <c r="D115" s="297" t="s">
        <v>599</v>
      </c>
      <c r="E115" s="109" t="s">
        <v>565</v>
      </c>
      <c r="F115" s="305" t="s">
        <v>600</v>
      </c>
      <c r="G115" s="112">
        <v>32.63</v>
      </c>
      <c r="H115" s="112">
        <v>5.06</v>
      </c>
      <c r="I115" s="107" t="s">
        <v>118</v>
      </c>
      <c r="J115" s="112">
        <f>IF(I115="SI",G115-H115,G115)</f>
        <v>27.570000000000004</v>
      </c>
      <c r="K115" s="299" t="s">
        <v>373</v>
      </c>
      <c r="L115" s="108">
        <v>2019</v>
      </c>
      <c r="M115" s="108">
        <v>2771</v>
      </c>
      <c r="N115" s="109" t="s">
        <v>471</v>
      </c>
      <c r="O115" s="111" t="s">
        <v>374</v>
      </c>
      <c r="P115" s="109" t="s">
        <v>375</v>
      </c>
      <c r="Q115" s="109" t="s">
        <v>375</v>
      </c>
      <c r="R115" s="108">
        <v>1</v>
      </c>
      <c r="S115" s="111" t="s">
        <v>135</v>
      </c>
      <c r="T115" s="108">
        <v>1010203</v>
      </c>
      <c r="U115" s="108">
        <v>140</v>
      </c>
      <c r="V115" s="108">
        <v>1050</v>
      </c>
      <c r="W115" s="108">
        <v>3</v>
      </c>
      <c r="X115" s="113">
        <v>2019</v>
      </c>
      <c r="Y115" s="113">
        <v>78</v>
      </c>
      <c r="Z115" s="113">
        <v>0</v>
      </c>
      <c r="AA115" s="114" t="s">
        <v>471</v>
      </c>
      <c r="AB115" s="108">
        <v>606</v>
      </c>
      <c r="AC115" s="109" t="s">
        <v>471</v>
      </c>
      <c r="AD115" s="300" t="s">
        <v>443</v>
      </c>
      <c r="AE115" s="300" t="s">
        <v>471</v>
      </c>
      <c r="AF115" s="301">
        <f>AE115-AD115</f>
        <v>-24</v>
      </c>
      <c r="AG115" s="302">
        <f>IF(AI115="SI",0,J115)</f>
        <v>27.570000000000004</v>
      </c>
      <c r="AH115" s="303">
        <f>AG115*AF115</f>
        <v>-661.6800000000001</v>
      </c>
      <c r="AI115" s="304" t="s">
        <v>127</v>
      </c>
    </row>
    <row r="116" spans="1:35" ht="60">
      <c r="A116" s="108">
        <v>2019</v>
      </c>
      <c r="B116" s="108">
        <v>328</v>
      </c>
      <c r="C116" s="109" t="s">
        <v>471</v>
      </c>
      <c r="D116" s="297" t="s">
        <v>601</v>
      </c>
      <c r="E116" s="109" t="s">
        <v>386</v>
      </c>
      <c r="F116" s="305" t="s">
        <v>602</v>
      </c>
      <c r="G116" s="112">
        <v>465.75</v>
      </c>
      <c r="H116" s="112">
        <v>83.99</v>
      </c>
      <c r="I116" s="107" t="s">
        <v>118</v>
      </c>
      <c r="J116" s="112">
        <f>IF(I116="SI",G116-H116,G116)</f>
        <v>381.76</v>
      </c>
      <c r="K116" s="299" t="s">
        <v>339</v>
      </c>
      <c r="L116" s="108">
        <v>2019</v>
      </c>
      <c r="M116" s="108">
        <v>2654</v>
      </c>
      <c r="N116" s="109" t="s">
        <v>553</v>
      </c>
      <c r="O116" s="111" t="s">
        <v>340</v>
      </c>
      <c r="P116" s="109" t="s">
        <v>341</v>
      </c>
      <c r="Q116" s="109" t="s">
        <v>341</v>
      </c>
      <c r="R116" s="108">
        <v>1</v>
      </c>
      <c r="S116" s="111" t="s">
        <v>135</v>
      </c>
      <c r="T116" s="108">
        <v>1010203</v>
      </c>
      <c r="U116" s="108">
        <v>140</v>
      </c>
      <c r="V116" s="108">
        <v>1050</v>
      </c>
      <c r="W116" s="108">
        <v>2</v>
      </c>
      <c r="X116" s="113">
        <v>2019</v>
      </c>
      <c r="Y116" s="113">
        <v>29</v>
      </c>
      <c r="Z116" s="113">
        <v>0</v>
      </c>
      <c r="AA116" s="114" t="s">
        <v>471</v>
      </c>
      <c r="AB116" s="108">
        <v>604</v>
      </c>
      <c r="AC116" s="109" t="s">
        <v>471</v>
      </c>
      <c r="AD116" s="300" t="s">
        <v>534</v>
      </c>
      <c r="AE116" s="300" t="s">
        <v>471</v>
      </c>
      <c r="AF116" s="301">
        <f>AE116-AD116</f>
        <v>-12</v>
      </c>
      <c r="AG116" s="302">
        <f>IF(AI116="SI",0,J116)</f>
        <v>381.76</v>
      </c>
      <c r="AH116" s="303">
        <f>AG116*AF116</f>
        <v>-4581.12</v>
      </c>
      <c r="AI116" s="304" t="s">
        <v>127</v>
      </c>
    </row>
    <row r="117" spans="1:35" ht="60">
      <c r="A117" s="108">
        <v>2019</v>
      </c>
      <c r="B117" s="108">
        <v>329</v>
      </c>
      <c r="C117" s="109" t="s">
        <v>471</v>
      </c>
      <c r="D117" s="297" t="s">
        <v>603</v>
      </c>
      <c r="E117" s="109" t="s">
        <v>386</v>
      </c>
      <c r="F117" s="305" t="s">
        <v>604</v>
      </c>
      <c r="G117" s="112">
        <v>1521.5</v>
      </c>
      <c r="H117" s="112">
        <v>274.37</v>
      </c>
      <c r="I117" s="107" t="s">
        <v>118</v>
      </c>
      <c r="J117" s="112">
        <f>IF(I117="SI",G117-H117,G117)</f>
        <v>1247.13</v>
      </c>
      <c r="K117" s="299" t="s">
        <v>339</v>
      </c>
      <c r="L117" s="108">
        <v>2019</v>
      </c>
      <c r="M117" s="108">
        <v>2655</v>
      </c>
      <c r="N117" s="109" t="s">
        <v>553</v>
      </c>
      <c r="O117" s="111" t="s">
        <v>340</v>
      </c>
      <c r="P117" s="109" t="s">
        <v>341</v>
      </c>
      <c r="Q117" s="109" t="s">
        <v>341</v>
      </c>
      <c r="R117" s="108">
        <v>1</v>
      </c>
      <c r="S117" s="111" t="s">
        <v>135</v>
      </c>
      <c r="T117" s="108">
        <v>1080203</v>
      </c>
      <c r="U117" s="108">
        <v>2890</v>
      </c>
      <c r="V117" s="108">
        <v>1938</v>
      </c>
      <c r="W117" s="108">
        <v>99</v>
      </c>
      <c r="X117" s="113">
        <v>2019</v>
      </c>
      <c r="Y117" s="113">
        <v>30</v>
      </c>
      <c r="Z117" s="113">
        <v>0</v>
      </c>
      <c r="AA117" s="114" t="s">
        <v>471</v>
      </c>
      <c r="AB117" s="108">
        <v>605</v>
      </c>
      <c r="AC117" s="109" t="s">
        <v>471</v>
      </c>
      <c r="AD117" s="300" t="s">
        <v>534</v>
      </c>
      <c r="AE117" s="300" t="s">
        <v>471</v>
      </c>
      <c r="AF117" s="301">
        <f>AE117-AD117</f>
        <v>-12</v>
      </c>
      <c r="AG117" s="302">
        <f>IF(AI117="SI",0,J117)</f>
        <v>1247.13</v>
      </c>
      <c r="AH117" s="303">
        <f>AG117*AF117</f>
        <v>-14965.560000000001</v>
      </c>
      <c r="AI117" s="304" t="s">
        <v>127</v>
      </c>
    </row>
    <row r="118" spans="1:35" ht="60">
      <c r="A118" s="108">
        <v>2019</v>
      </c>
      <c r="B118" s="108">
        <v>330</v>
      </c>
      <c r="C118" s="109" t="s">
        <v>471</v>
      </c>
      <c r="D118" s="297" t="s">
        <v>605</v>
      </c>
      <c r="E118" s="109" t="s">
        <v>386</v>
      </c>
      <c r="F118" s="305" t="s">
        <v>606</v>
      </c>
      <c r="G118" s="112">
        <v>123.35</v>
      </c>
      <c r="H118" s="112">
        <v>22.24</v>
      </c>
      <c r="I118" s="107" t="s">
        <v>118</v>
      </c>
      <c r="J118" s="112">
        <f>IF(I118="SI",G118-H118,G118)</f>
        <v>101.11</v>
      </c>
      <c r="K118" s="299" t="s">
        <v>339</v>
      </c>
      <c r="L118" s="108">
        <v>2019</v>
      </c>
      <c r="M118" s="108">
        <v>2652</v>
      </c>
      <c r="N118" s="109" t="s">
        <v>553</v>
      </c>
      <c r="O118" s="111" t="s">
        <v>340</v>
      </c>
      <c r="P118" s="109" t="s">
        <v>341</v>
      </c>
      <c r="Q118" s="109" t="s">
        <v>341</v>
      </c>
      <c r="R118" s="108">
        <v>1</v>
      </c>
      <c r="S118" s="111" t="s">
        <v>135</v>
      </c>
      <c r="T118" s="108">
        <v>1010203</v>
      </c>
      <c r="U118" s="108">
        <v>140</v>
      </c>
      <c r="V118" s="108">
        <v>1050</v>
      </c>
      <c r="W118" s="108">
        <v>2</v>
      </c>
      <c r="X118" s="113">
        <v>2019</v>
      </c>
      <c r="Y118" s="113">
        <v>29</v>
      </c>
      <c r="Z118" s="113">
        <v>0</v>
      </c>
      <c r="AA118" s="114" t="s">
        <v>471</v>
      </c>
      <c r="AB118" s="108">
        <v>604</v>
      </c>
      <c r="AC118" s="109" t="s">
        <v>471</v>
      </c>
      <c r="AD118" s="300" t="s">
        <v>534</v>
      </c>
      <c r="AE118" s="300" t="s">
        <v>471</v>
      </c>
      <c r="AF118" s="301">
        <f>AE118-AD118</f>
        <v>-12</v>
      </c>
      <c r="AG118" s="302">
        <f>IF(AI118="SI",0,J118)</f>
        <v>101.11</v>
      </c>
      <c r="AH118" s="303">
        <f>AG118*AF118</f>
        <v>-1213.32</v>
      </c>
      <c r="AI118" s="304" t="s">
        <v>127</v>
      </c>
    </row>
    <row r="119" spans="1:35" ht="48">
      <c r="A119" s="108">
        <v>2019</v>
      </c>
      <c r="B119" s="108">
        <v>331</v>
      </c>
      <c r="C119" s="109" t="s">
        <v>471</v>
      </c>
      <c r="D119" s="297" t="s">
        <v>607</v>
      </c>
      <c r="E119" s="109" t="s">
        <v>535</v>
      </c>
      <c r="F119" s="305" t="s">
        <v>608</v>
      </c>
      <c r="G119" s="112">
        <v>427</v>
      </c>
      <c r="H119" s="112">
        <v>77</v>
      </c>
      <c r="I119" s="107" t="s">
        <v>118</v>
      </c>
      <c r="J119" s="112">
        <f>IF(I119="SI",G119-H119,G119)</f>
        <v>350</v>
      </c>
      <c r="K119" s="299" t="s">
        <v>609</v>
      </c>
      <c r="L119" s="108">
        <v>2019</v>
      </c>
      <c r="M119" s="108">
        <v>2772</v>
      </c>
      <c r="N119" s="109" t="s">
        <v>471</v>
      </c>
      <c r="O119" s="111" t="s">
        <v>610</v>
      </c>
      <c r="P119" s="109" t="s">
        <v>611</v>
      </c>
      <c r="Q119" s="109" t="s">
        <v>611</v>
      </c>
      <c r="R119" s="108">
        <v>3</v>
      </c>
      <c r="S119" s="111" t="s">
        <v>123</v>
      </c>
      <c r="T119" s="108">
        <v>1070102</v>
      </c>
      <c r="U119" s="108">
        <v>2550</v>
      </c>
      <c r="V119" s="108">
        <v>2078</v>
      </c>
      <c r="W119" s="108">
        <v>99</v>
      </c>
      <c r="X119" s="113">
        <v>2019</v>
      </c>
      <c r="Y119" s="113">
        <v>168</v>
      </c>
      <c r="Z119" s="113">
        <v>0</v>
      </c>
      <c r="AA119" s="114" t="s">
        <v>471</v>
      </c>
      <c r="AB119" s="108">
        <v>613</v>
      </c>
      <c r="AC119" s="109" t="s">
        <v>471</v>
      </c>
      <c r="AD119" s="300" t="s">
        <v>535</v>
      </c>
      <c r="AE119" s="300" t="s">
        <v>471</v>
      </c>
      <c r="AF119" s="301">
        <f>AE119-AD119</f>
        <v>1</v>
      </c>
      <c r="AG119" s="302">
        <f>IF(AI119="SI",0,J119)</f>
        <v>350</v>
      </c>
      <c r="AH119" s="303">
        <f>AG119*AF119</f>
        <v>350</v>
      </c>
      <c r="AI119" s="304" t="s">
        <v>127</v>
      </c>
    </row>
    <row r="120" spans="1:35" ht="15">
      <c r="A120" s="108">
        <v>2019</v>
      </c>
      <c r="B120" s="108">
        <v>332</v>
      </c>
      <c r="C120" s="109" t="s">
        <v>452</v>
      </c>
      <c r="D120" s="297" t="s">
        <v>612</v>
      </c>
      <c r="E120" s="109" t="s">
        <v>528</v>
      </c>
      <c r="F120" s="305" t="s">
        <v>122</v>
      </c>
      <c r="G120" s="112">
        <v>85000</v>
      </c>
      <c r="H120" s="112">
        <v>0</v>
      </c>
      <c r="I120" s="107" t="s">
        <v>118</v>
      </c>
      <c r="J120" s="112">
        <f>IF(I120="SI",G120-H120,G120)</f>
        <v>85000</v>
      </c>
      <c r="K120" s="299" t="s">
        <v>613</v>
      </c>
      <c r="L120" s="108">
        <v>2019</v>
      </c>
      <c r="M120" s="108">
        <v>2702</v>
      </c>
      <c r="N120" s="109" t="s">
        <v>528</v>
      </c>
      <c r="O120" s="111" t="s">
        <v>489</v>
      </c>
      <c r="P120" s="109" t="s">
        <v>490</v>
      </c>
      <c r="Q120" s="109" t="s">
        <v>122</v>
      </c>
      <c r="R120" s="108">
        <v>2</v>
      </c>
      <c r="S120" s="111" t="s">
        <v>170</v>
      </c>
      <c r="T120" s="108">
        <v>2010501</v>
      </c>
      <c r="U120" s="108">
        <v>6130</v>
      </c>
      <c r="V120" s="108">
        <v>3003</v>
      </c>
      <c r="W120" s="108">
        <v>99</v>
      </c>
      <c r="X120" s="113">
        <v>2018</v>
      </c>
      <c r="Y120" s="113">
        <v>64</v>
      </c>
      <c r="Z120" s="113">
        <v>0</v>
      </c>
      <c r="AA120" s="114" t="s">
        <v>122</v>
      </c>
      <c r="AB120" s="108">
        <v>701</v>
      </c>
      <c r="AC120" s="109" t="s">
        <v>452</v>
      </c>
      <c r="AD120" s="300" t="s">
        <v>614</v>
      </c>
      <c r="AE120" s="300" t="s">
        <v>452</v>
      </c>
      <c r="AF120" s="301">
        <f>AE120-AD120</f>
        <v>-15</v>
      </c>
      <c r="AG120" s="302">
        <f>IF(AI120="SI",0,J120)</f>
        <v>85000</v>
      </c>
      <c r="AH120" s="303">
        <f>AG120*AF120</f>
        <v>-1275000</v>
      </c>
      <c r="AI120" s="304" t="s">
        <v>127</v>
      </c>
    </row>
    <row r="121" spans="1:35" ht="15">
      <c r="A121" s="108">
        <v>2019</v>
      </c>
      <c r="B121" s="108">
        <v>332</v>
      </c>
      <c r="C121" s="109" t="s">
        <v>452</v>
      </c>
      <c r="D121" s="297" t="s">
        <v>612</v>
      </c>
      <c r="E121" s="109" t="s">
        <v>528</v>
      </c>
      <c r="F121" s="305" t="s">
        <v>122</v>
      </c>
      <c r="G121" s="112">
        <v>35370.29</v>
      </c>
      <c r="H121" s="112">
        <v>0</v>
      </c>
      <c r="I121" s="107" t="s">
        <v>118</v>
      </c>
      <c r="J121" s="112">
        <f>IF(I121="SI",G121-H121,G121)</f>
        <v>35370.29</v>
      </c>
      <c r="K121" s="299" t="s">
        <v>613</v>
      </c>
      <c r="L121" s="108">
        <v>2019</v>
      </c>
      <c r="M121" s="108">
        <v>2702</v>
      </c>
      <c r="N121" s="109" t="s">
        <v>528</v>
      </c>
      <c r="O121" s="111" t="s">
        <v>489</v>
      </c>
      <c r="P121" s="109" t="s">
        <v>490</v>
      </c>
      <c r="Q121" s="109" t="s">
        <v>122</v>
      </c>
      <c r="R121" s="108">
        <v>2</v>
      </c>
      <c r="S121" s="111" t="s">
        <v>170</v>
      </c>
      <c r="T121" s="108">
        <v>2010501</v>
      </c>
      <c r="U121" s="108">
        <v>6130</v>
      </c>
      <c r="V121" s="108">
        <v>3003</v>
      </c>
      <c r="W121" s="108">
        <v>99</v>
      </c>
      <c r="X121" s="113">
        <v>2018</v>
      </c>
      <c r="Y121" s="113">
        <v>64</v>
      </c>
      <c r="Z121" s="113">
        <v>0</v>
      </c>
      <c r="AA121" s="114" t="s">
        <v>122</v>
      </c>
      <c r="AB121" s="108">
        <v>700</v>
      </c>
      <c r="AC121" s="109" t="s">
        <v>452</v>
      </c>
      <c r="AD121" s="300" t="s">
        <v>614</v>
      </c>
      <c r="AE121" s="300" t="s">
        <v>452</v>
      </c>
      <c r="AF121" s="301">
        <f>AE121-AD121</f>
        <v>-15</v>
      </c>
      <c r="AG121" s="302">
        <f>IF(AI121="SI",0,J121)</f>
        <v>35370.29</v>
      </c>
      <c r="AH121" s="303">
        <f>AG121*AF121</f>
        <v>-530554.35</v>
      </c>
      <c r="AI121" s="304" t="s">
        <v>127</v>
      </c>
    </row>
    <row r="122" spans="1:35" ht="15">
      <c r="A122" s="108">
        <v>2019</v>
      </c>
      <c r="B122" s="108">
        <v>332</v>
      </c>
      <c r="C122" s="109" t="s">
        <v>452</v>
      </c>
      <c r="D122" s="297" t="s">
        <v>612</v>
      </c>
      <c r="E122" s="109" t="s">
        <v>528</v>
      </c>
      <c r="F122" s="305" t="s">
        <v>122</v>
      </c>
      <c r="G122" s="112">
        <v>60228.86</v>
      </c>
      <c r="H122" s="112">
        <v>18063.11</v>
      </c>
      <c r="I122" s="107" t="s">
        <v>118</v>
      </c>
      <c r="J122" s="112">
        <f>IF(I122="SI",G122-H122,G122)</f>
        <v>42165.75</v>
      </c>
      <c r="K122" s="299" t="s">
        <v>122</v>
      </c>
      <c r="L122" s="108">
        <v>2019</v>
      </c>
      <c r="M122" s="108">
        <v>2702</v>
      </c>
      <c r="N122" s="109" t="s">
        <v>528</v>
      </c>
      <c r="O122" s="111" t="s">
        <v>489</v>
      </c>
      <c r="P122" s="109" t="s">
        <v>490</v>
      </c>
      <c r="Q122" s="109" t="s">
        <v>122</v>
      </c>
      <c r="R122" s="108">
        <v>2</v>
      </c>
      <c r="S122" s="111" t="s">
        <v>170</v>
      </c>
      <c r="T122" s="108">
        <v>2010501</v>
      </c>
      <c r="U122" s="108">
        <v>6130</v>
      </c>
      <c r="V122" s="108">
        <v>3003</v>
      </c>
      <c r="W122" s="108">
        <v>99</v>
      </c>
      <c r="X122" s="113">
        <v>2019</v>
      </c>
      <c r="Y122" s="113">
        <v>58</v>
      </c>
      <c r="Z122" s="113">
        <v>0</v>
      </c>
      <c r="AA122" s="114" t="s">
        <v>122</v>
      </c>
      <c r="AB122" s="108">
        <v>698</v>
      </c>
      <c r="AC122" s="109" t="s">
        <v>452</v>
      </c>
      <c r="AD122" s="300" t="s">
        <v>614</v>
      </c>
      <c r="AE122" s="300" t="s">
        <v>452</v>
      </c>
      <c r="AF122" s="301">
        <f>AE122-AD122</f>
        <v>-15</v>
      </c>
      <c r="AG122" s="302">
        <f>IF(AI122="SI",0,J122)</f>
        <v>42165.75</v>
      </c>
      <c r="AH122" s="303">
        <f>AG122*AF122</f>
        <v>-632486.25</v>
      </c>
      <c r="AI122" s="304" t="s">
        <v>127</v>
      </c>
    </row>
    <row r="123" spans="1:35" ht="15">
      <c r="A123" s="108">
        <v>2019</v>
      </c>
      <c r="B123" s="108">
        <v>332</v>
      </c>
      <c r="C123" s="109" t="s">
        <v>452</v>
      </c>
      <c r="D123" s="297" t="s">
        <v>612</v>
      </c>
      <c r="E123" s="109" t="s">
        <v>528</v>
      </c>
      <c r="F123" s="305" t="s">
        <v>122</v>
      </c>
      <c r="G123" s="112">
        <v>18095.09</v>
      </c>
      <c r="H123" s="112">
        <v>0</v>
      </c>
      <c r="I123" s="107" t="s">
        <v>118</v>
      </c>
      <c r="J123" s="112">
        <f>IF(I123="SI",G123-H123,G123)</f>
        <v>18095.09</v>
      </c>
      <c r="K123" s="299" t="s">
        <v>589</v>
      </c>
      <c r="L123" s="108">
        <v>2019</v>
      </c>
      <c r="M123" s="108">
        <v>2702</v>
      </c>
      <c r="N123" s="109" t="s">
        <v>528</v>
      </c>
      <c r="O123" s="111" t="s">
        <v>489</v>
      </c>
      <c r="P123" s="109" t="s">
        <v>490</v>
      </c>
      <c r="Q123" s="109" t="s">
        <v>122</v>
      </c>
      <c r="R123" s="108">
        <v>2</v>
      </c>
      <c r="S123" s="111" t="s">
        <v>170</v>
      </c>
      <c r="T123" s="108">
        <v>2010501</v>
      </c>
      <c r="U123" s="108">
        <v>6130</v>
      </c>
      <c r="V123" s="108">
        <v>3003</v>
      </c>
      <c r="W123" s="108">
        <v>99</v>
      </c>
      <c r="X123" s="113">
        <v>2018</v>
      </c>
      <c r="Y123" s="113">
        <v>62</v>
      </c>
      <c r="Z123" s="113">
        <v>0</v>
      </c>
      <c r="AA123" s="114" t="s">
        <v>122</v>
      </c>
      <c r="AB123" s="108">
        <v>699</v>
      </c>
      <c r="AC123" s="109" t="s">
        <v>452</v>
      </c>
      <c r="AD123" s="300" t="s">
        <v>614</v>
      </c>
      <c r="AE123" s="300" t="s">
        <v>452</v>
      </c>
      <c r="AF123" s="301">
        <f>AE123-AD123</f>
        <v>-15</v>
      </c>
      <c r="AG123" s="302">
        <f>IF(AI123="SI",0,J123)</f>
        <v>18095.09</v>
      </c>
      <c r="AH123" s="303">
        <f>AG123*AF123</f>
        <v>-271426.35</v>
      </c>
      <c r="AI123" s="304" t="s">
        <v>127</v>
      </c>
    </row>
    <row r="124" spans="1:35" ht="48">
      <c r="A124" s="108">
        <v>2019</v>
      </c>
      <c r="B124" s="108">
        <v>333</v>
      </c>
      <c r="C124" s="109" t="s">
        <v>615</v>
      </c>
      <c r="D124" s="297" t="s">
        <v>616</v>
      </c>
      <c r="E124" s="109" t="s">
        <v>617</v>
      </c>
      <c r="F124" s="305" t="s">
        <v>618</v>
      </c>
      <c r="G124" s="112">
        <v>4367.6</v>
      </c>
      <c r="H124" s="112">
        <v>787.6</v>
      </c>
      <c r="I124" s="107" t="s">
        <v>118</v>
      </c>
      <c r="J124" s="112">
        <f>IF(I124="SI",G124-H124,G124)</f>
        <v>3580.0000000000005</v>
      </c>
      <c r="K124" s="299" t="s">
        <v>619</v>
      </c>
      <c r="L124" s="108">
        <v>2019</v>
      </c>
      <c r="M124" s="108">
        <v>2869</v>
      </c>
      <c r="N124" s="109" t="s">
        <v>562</v>
      </c>
      <c r="O124" s="111" t="s">
        <v>620</v>
      </c>
      <c r="P124" s="109" t="s">
        <v>621</v>
      </c>
      <c r="Q124" s="109" t="s">
        <v>122</v>
      </c>
      <c r="R124" s="108">
        <v>1</v>
      </c>
      <c r="S124" s="111" t="s">
        <v>135</v>
      </c>
      <c r="T124" s="108">
        <v>1010203</v>
      </c>
      <c r="U124" s="108">
        <v>140</v>
      </c>
      <c r="V124" s="108">
        <v>1050</v>
      </c>
      <c r="W124" s="108">
        <v>9</v>
      </c>
      <c r="X124" s="113">
        <v>2019</v>
      </c>
      <c r="Y124" s="113">
        <v>50</v>
      </c>
      <c r="Z124" s="113">
        <v>0</v>
      </c>
      <c r="AA124" s="114" t="s">
        <v>541</v>
      </c>
      <c r="AB124" s="108">
        <v>716</v>
      </c>
      <c r="AC124" s="109" t="s">
        <v>541</v>
      </c>
      <c r="AD124" s="300" t="s">
        <v>622</v>
      </c>
      <c r="AE124" s="300" t="s">
        <v>541</v>
      </c>
      <c r="AF124" s="301">
        <f>AE124-AD124</f>
        <v>-50</v>
      </c>
      <c r="AG124" s="302">
        <f>IF(AI124="SI",0,J124)</f>
        <v>3580.0000000000005</v>
      </c>
      <c r="AH124" s="303">
        <f>AG124*AF124</f>
        <v>-179000.00000000003</v>
      </c>
      <c r="AI124" s="304" t="s">
        <v>127</v>
      </c>
    </row>
    <row r="125" spans="1:35" ht="84">
      <c r="A125" s="108">
        <v>2019</v>
      </c>
      <c r="B125" s="108">
        <v>334</v>
      </c>
      <c r="C125" s="109" t="s">
        <v>541</v>
      </c>
      <c r="D125" s="297" t="s">
        <v>623</v>
      </c>
      <c r="E125" s="109" t="s">
        <v>535</v>
      </c>
      <c r="F125" s="305" t="s">
        <v>624</v>
      </c>
      <c r="G125" s="112">
        <v>2420</v>
      </c>
      <c r="H125" s="112">
        <v>220</v>
      </c>
      <c r="I125" s="107" t="s">
        <v>118</v>
      </c>
      <c r="J125" s="112">
        <f>IF(I125="SI",G125-H125,G125)</f>
        <v>2200</v>
      </c>
      <c r="K125" s="299" t="s">
        <v>479</v>
      </c>
      <c r="L125" s="108">
        <v>2019</v>
      </c>
      <c r="M125" s="108">
        <v>2850</v>
      </c>
      <c r="N125" s="109" t="s">
        <v>617</v>
      </c>
      <c r="O125" s="111" t="s">
        <v>480</v>
      </c>
      <c r="P125" s="109" t="s">
        <v>481</v>
      </c>
      <c r="Q125" s="109" t="s">
        <v>482</v>
      </c>
      <c r="R125" s="108">
        <v>1</v>
      </c>
      <c r="S125" s="111" t="s">
        <v>135</v>
      </c>
      <c r="T125" s="108">
        <v>1040503</v>
      </c>
      <c r="U125" s="108">
        <v>1900</v>
      </c>
      <c r="V125" s="108">
        <v>1190</v>
      </c>
      <c r="W125" s="108">
        <v>99</v>
      </c>
      <c r="X125" s="113">
        <v>2019</v>
      </c>
      <c r="Y125" s="113">
        <v>158</v>
      </c>
      <c r="Z125" s="113">
        <v>0</v>
      </c>
      <c r="AA125" s="114" t="s">
        <v>541</v>
      </c>
      <c r="AB125" s="108">
        <v>717</v>
      </c>
      <c r="AC125" s="109" t="s">
        <v>541</v>
      </c>
      <c r="AD125" s="300" t="s">
        <v>625</v>
      </c>
      <c r="AE125" s="300" t="s">
        <v>541</v>
      </c>
      <c r="AF125" s="301">
        <f>AE125-AD125</f>
        <v>11</v>
      </c>
      <c r="AG125" s="302">
        <f>IF(AI125="SI",0,J125)</f>
        <v>2200</v>
      </c>
      <c r="AH125" s="303">
        <f>AG125*AF125</f>
        <v>24200</v>
      </c>
      <c r="AI125" s="304" t="s">
        <v>127</v>
      </c>
    </row>
    <row r="126" spans="1:35" ht="48">
      <c r="A126" s="108">
        <v>2019</v>
      </c>
      <c r="B126" s="108">
        <v>335</v>
      </c>
      <c r="C126" s="109" t="s">
        <v>541</v>
      </c>
      <c r="D126" s="297" t="s">
        <v>626</v>
      </c>
      <c r="E126" s="109" t="s">
        <v>562</v>
      </c>
      <c r="F126" s="305" t="s">
        <v>627</v>
      </c>
      <c r="G126" s="112">
        <v>397.87</v>
      </c>
      <c r="H126" s="112">
        <v>71.75</v>
      </c>
      <c r="I126" s="107" t="s">
        <v>118</v>
      </c>
      <c r="J126" s="112">
        <f>IF(I126="SI",G126-H126,G126)</f>
        <v>326.12</v>
      </c>
      <c r="K126" s="299" t="s">
        <v>422</v>
      </c>
      <c r="L126" s="108">
        <v>2019</v>
      </c>
      <c r="M126" s="108">
        <v>2890</v>
      </c>
      <c r="N126" s="109" t="s">
        <v>252</v>
      </c>
      <c r="O126" s="111" t="s">
        <v>424</v>
      </c>
      <c r="P126" s="109" t="s">
        <v>425</v>
      </c>
      <c r="Q126" s="109" t="s">
        <v>425</v>
      </c>
      <c r="R126" s="108">
        <v>1</v>
      </c>
      <c r="S126" s="111" t="s">
        <v>135</v>
      </c>
      <c r="T126" s="108">
        <v>1010204</v>
      </c>
      <c r="U126" s="108">
        <v>150</v>
      </c>
      <c r="V126" s="108">
        <v>1056</v>
      </c>
      <c r="W126" s="108">
        <v>99</v>
      </c>
      <c r="X126" s="113">
        <v>2019</v>
      </c>
      <c r="Y126" s="113">
        <v>100</v>
      </c>
      <c r="Z126" s="113">
        <v>0</v>
      </c>
      <c r="AA126" s="114" t="s">
        <v>541</v>
      </c>
      <c r="AB126" s="108">
        <v>721</v>
      </c>
      <c r="AC126" s="109" t="s">
        <v>541</v>
      </c>
      <c r="AD126" s="300" t="s">
        <v>628</v>
      </c>
      <c r="AE126" s="300" t="s">
        <v>541</v>
      </c>
      <c r="AF126" s="301">
        <f>AE126-AD126</f>
        <v>-35</v>
      </c>
      <c r="AG126" s="302">
        <f>IF(AI126="SI",0,J126)</f>
        <v>326.12</v>
      </c>
      <c r="AH126" s="303">
        <f>AG126*AF126</f>
        <v>-11414.2</v>
      </c>
      <c r="AI126" s="304" t="s">
        <v>127</v>
      </c>
    </row>
    <row r="127" spans="1:35" ht="84">
      <c r="A127" s="108">
        <v>2019</v>
      </c>
      <c r="B127" s="108">
        <v>336</v>
      </c>
      <c r="C127" s="109" t="s">
        <v>541</v>
      </c>
      <c r="D127" s="297" t="s">
        <v>629</v>
      </c>
      <c r="E127" s="109" t="s">
        <v>617</v>
      </c>
      <c r="F127" s="305" t="s">
        <v>630</v>
      </c>
      <c r="G127" s="112">
        <v>1006.56</v>
      </c>
      <c r="H127" s="112">
        <v>0</v>
      </c>
      <c r="I127" s="107" t="s">
        <v>127</v>
      </c>
      <c r="J127" s="112">
        <f>IF(I127="SI",G127-H127,G127)</f>
        <v>1006.56</v>
      </c>
      <c r="K127" s="299" t="s">
        <v>139</v>
      </c>
      <c r="L127" s="108">
        <v>2019</v>
      </c>
      <c r="M127" s="108">
        <v>2871</v>
      </c>
      <c r="N127" s="109" t="s">
        <v>562</v>
      </c>
      <c r="O127" s="111" t="s">
        <v>120</v>
      </c>
      <c r="P127" s="109" t="s">
        <v>121</v>
      </c>
      <c r="Q127" s="109" t="s">
        <v>122</v>
      </c>
      <c r="R127" s="108">
        <v>3</v>
      </c>
      <c r="S127" s="111" t="s">
        <v>123</v>
      </c>
      <c r="T127" s="108">
        <v>1070103</v>
      </c>
      <c r="U127" s="108">
        <v>2560</v>
      </c>
      <c r="V127" s="108">
        <v>1225</v>
      </c>
      <c r="W127" s="108">
        <v>99</v>
      </c>
      <c r="X127" s="113">
        <v>2019</v>
      </c>
      <c r="Y127" s="113">
        <v>73</v>
      </c>
      <c r="Z127" s="113">
        <v>0</v>
      </c>
      <c r="AA127" s="114" t="s">
        <v>541</v>
      </c>
      <c r="AB127" s="108">
        <v>727</v>
      </c>
      <c r="AC127" s="109" t="s">
        <v>541</v>
      </c>
      <c r="AD127" s="300" t="s">
        <v>631</v>
      </c>
      <c r="AE127" s="300" t="s">
        <v>541</v>
      </c>
      <c r="AF127" s="301">
        <f>AE127-AD127</f>
        <v>-22</v>
      </c>
      <c r="AG127" s="302">
        <f>IF(AI127="SI",0,J127)</f>
        <v>1006.56</v>
      </c>
      <c r="AH127" s="303">
        <f>AG127*AF127</f>
        <v>-22144.32</v>
      </c>
      <c r="AI127" s="304" t="s">
        <v>127</v>
      </c>
    </row>
    <row r="128" spans="1:35" ht="84">
      <c r="A128" s="108">
        <v>2019</v>
      </c>
      <c r="B128" s="108">
        <v>337</v>
      </c>
      <c r="C128" s="109" t="s">
        <v>541</v>
      </c>
      <c r="D128" s="297" t="s">
        <v>632</v>
      </c>
      <c r="E128" s="109" t="s">
        <v>535</v>
      </c>
      <c r="F128" s="305" t="s">
        <v>633</v>
      </c>
      <c r="G128" s="112">
        <v>230.77</v>
      </c>
      <c r="H128" s="112">
        <v>39.62</v>
      </c>
      <c r="I128" s="107" t="s">
        <v>118</v>
      </c>
      <c r="J128" s="112">
        <f>IF(I128="SI",G128-H128,G128)</f>
        <v>191.15</v>
      </c>
      <c r="K128" s="299" t="s">
        <v>399</v>
      </c>
      <c r="L128" s="108">
        <v>2019</v>
      </c>
      <c r="M128" s="108">
        <v>2893</v>
      </c>
      <c r="N128" s="109" t="s">
        <v>252</v>
      </c>
      <c r="O128" s="111" t="s">
        <v>384</v>
      </c>
      <c r="P128" s="109" t="s">
        <v>385</v>
      </c>
      <c r="Q128" s="109" t="s">
        <v>385</v>
      </c>
      <c r="R128" s="108">
        <v>1</v>
      </c>
      <c r="S128" s="111" t="s">
        <v>135</v>
      </c>
      <c r="T128" s="108">
        <v>1010203</v>
      </c>
      <c r="U128" s="108">
        <v>140</v>
      </c>
      <c r="V128" s="108">
        <v>1050</v>
      </c>
      <c r="W128" s="108">
        <v>99</v>
      </c>
      <c r="X128" s="113">
        <v>2019</v>
      </c>
      <c r="Y128" s="113">
        <v>84</v>
      </c>
      <c r="Z128" s="113">
        <v>0</v>
      </c>
      <c r="AA128" s="114" t="s">
        <v>541</v>
      </c>
      <c r="AB128" s="108">
        <v>724</v>
      </c>
      <c r="AC128" s="109" t="s">
        <v>541</v>
      </c>
      <c r="AD128" s="300" t="s">
        <v>634</v>
      </c>
      <c r="AE128" s="300" t="s">
        <v>541</v>
      </c>
      <c r="AF128" s="301">
        <f>AE128-AD128</f>
        <v>-19</v>
      </c>
      <c r="AG128" s="302">
        <f>IF(AI128="SI",0,J128)</f>
        <v>191.15</v>
      </c>
      <c r="AH128" s="303">
        <f>AG128*AF128</f>
        <v>-3631.85</v>
      </c>
      <c r="AI128" s="304" t="s">
        <v>127</v>
      </c>
    </row>
    <row r="129" spans="1:35" ht="84">
      <c r="A129" s="108">
        <v>2019</v>
      </c>
      <c r="B129" s="108">
        <v>338</v>
      </c>
      <c r="C129" s="109" t="s">
        <v>541</v>
      </c>
      <c r="D129" s="297" t="s">
        <v>635</v>
      </c>
      <c r="E129" s="109" t="s">
        <v>535</v>
      </c>
      <c r="F129" s="305" t="s">
        <v>636</v>
      </c>
      <c r="G129" s="112">
        <v>204.16</v>
      </c>
      <c r="H129" s="112">
        <v>35.37</v>
      </c>
      <c r="I129" s="107" t="s">
        <v>118</v>
      </c>
      <c r="J129" s="112">
        <f>IF(I129="SI",G129-H129,G129)</f>
        <v>168.79</v>
      </c>
      <c r="K129" s="299" t="s">
        <v>399</v>
      </c>
      <c r="L129" s="108">
        <v>2019</v>
      </c>
      <c r="M129" s="108">
        <v>2894</v>
      </c>
      <c r="N129" s="109" t="s">
        <v>252</v>
      </c>
      <c r="O129" s="111" t="s">
        <v>384</v>
      </c>
      <c r="P129" s="109" t="s">
        <v>385</v>
      </c>
      <c r="Q129" s="109" t="s">
        <v>385</v>
      </c>
      <c r="R129" s="108">
        <v>1</v>
      </c>
      <c r="S129" s="111" t="s">
        <v>135</v>
      </c>
      <c r="T129" s="108">
        <v>1010203</v>
      </c>
      <c r="U129" s="108">
        <v>140</v>
      </c>
      <c r="V129" s="108">
        <v>1050</v>
      </c>
      <c r="W129" s="108">
        <v>99</v>
      </c>
      <c r="X129" s="113">
        <v>2019</v>
      </c>
      <c r="Y129" s="113">
        <v>84</v>
      </c>
      <c r="Z129" s="113">
        <v>0</v>
      </c>
      <c r="AA129" s="114" t="s">
        <v>541</v>
      </c>
      <c r="AB129" s="108">
        <v>724</v>
      </c>
      <c r="AC129" s="109" t="s">
        <v>541</v>
      </c>
      <c r="AD129" s="300" t="s">
        <v>634</v>
      </c>
      <c r="AE129" s="300" t="s">
        <v>541</v>
      </c>
      <c r="AF129" s="301">
        <f>AE129-AD129</f>
        <v>-19</v>
      </c>
      <c r="AG129" s="302">
        <f>IF(AI129="SI",0,J129)</f>
        <v>168.79</v>
      </c>
      <c r="AH129" s="303">
        <f>AG129*AF129</f>
        <v>-3207.0099999999998</v>
      </c>
      <c r="AI129" s="304" t="s">
        <v>127</v>
      </c>
    </row>
    <row r="130" spans="1:35" ht="72">
      <c r="A130" s="108">
        <v>2019</v>
      </c>
      <c r="B130" s="108">
        <v>339</v>
      </c>
      <c r="C130" s="109" t="s">
        <v>541</v>
      </c>
      <c r="D130" s="297" t="s">
        <v>637</v>
      </c>
      <c r="E130" s="109" t="s">
        <v>452</v>
      </c>
      <c r="F130" s="305" t="s">
        <v>638</v>
      </c>
      <c r="G130" s="112">
        <v>71.98</v>
      </c>
      <c r="H130" s="112">
        <v>12.54</v>
      </c>
      <c r="I130" s="107" t="s">
        <v>118</v>
      </c>
      <c r="J130" s="112">
        <f>IF(I130="SI",G130-H130,G130)</f>
        <v>59.440000000000005</v>
      </c>
      <c r="K130" s="299" t="s">
        <v>383</v>
      </c>
      <c r="L130" s="108">
        <v>2019</v>
      </c>
      <c r="M130" s="108">
        <v>2892</v>
      </c>
      <c r="N130" s="109" t="s">
        <v>252</v>
      </c>
      <c r="O130" s="111" t="s">
        <v>384</v>
      </c>
      <c r="P130" s="109" t="s">
        <v>385</v>
      </c>
      <c r="Q130" s="109" t="s">
        <v>385</v>
      </c>
      <c r="R130" s="108">
        <v>1</v>
      </c>
      <c r="S130" s="111" t="s">
        <v>135</v>
      </c>
      <c r="T130" s="108">
        <v>1010203</v>
      </c>
      <c r="U130" s="108">
        <v>140</v>
      </c>
      <c r="V130" s="108">
        <v>1050</v>
      </c>
      <c r="W130" s="108">
        <v>1</v>
      </c>
      <c r="X130" s="113">
        <v>2019</v>
      </c>
      <c r="Y130" s="113">
        <v>85</v>
      </c>
      <c r="Z130" s="113">
        <v>0</v>
      </c>
      <c r="AA130" s="114" t="s">
        <v>541</v>
      </c>
      <c r="AB130" s="108">
        <v>723</v>
      </c>
      <c r="AC130" s="109" t="s">
        <v>541</v>
      </c>
      <c r="AD130" s="300" t="s">
        <v>639</v>
      </c>
      <c r="AE130" s="300" t="s">
        <v>541</v>
      </c>
      <c r="AF130" s="301">
        <f>AE130-AD130</f>
        <v>-24</v>
      </c>
      <c r="AG130" s="302">
        <f>IF(AI130="SI",0,J130)</f>
        <v>59.440000000000005</v>
      </c>
      <c r="AH130" s="303">
        <f>AG130*AF130</f>
        <v>-1426.5600000000002</v>
      </c>
      <c r="AI130" s="304" t="s">
        <v>127</v>
      </c>
    </row>
    <row r="131" spans="1:35" ht="72">
      <c r="A131" s="108">
        <v>2019</v>
      </c>
      <c r="B131" s="108">
        <v>340</v>
      </c>
      <c r="C131" s="109" t="s">
        <v>541</v>
      </c>
      <c r="D131" s="297" t="s">
        <v>640</v>
      </c>
      <c r="E131" s="109" t="s">
        <v>452</v>
      </c>
      <c r="F131" s="305" t="s">
        <v>641</v>
      </c>
      <c r="G131" s="112">
        <v>56.42</v>
      </c>
      <c r="H131" s="112">
        <v>4.22</v>
      </c>
      <c r="I131" s="107" t="s">
        <v>118</v>
      </c>
      <c r="J131" s="112">
        <f>IF(I131="SI",G131-H131,G131)</f>
        <v>52.2</v>
      </c>
      <c r="K131" s="299" t="s">
        <v>383</v>
      </c>
      <c r="L131" s="108">
        <v>2019</v>
      </c>
      <c r="M131" s="108">
        <v>2891</v>
      </c>
      <c r="N131" s="109" t="s">
        <v>252</v>
      </c>
      <c r="O131" s="111" t="s">
        <v>384</v>
      </c>
      <c r="P131" s="109" t="s">
        <v>385</v>
      </c>
      <c r="Q131" s="109" t="s">
        <v>385</v>
      </c>
      <c r="R131" s="108">
        <v>1</v>
      </c>
      <c r="S131" s="111" t="s">
        <v>135</v>
      </c>
      <c r="T131" s="108">
        <v>1010203</v>
      </c>
      <c r="U131" s="108">
        <v>140</v>
      </c>
      <c r="V131" s="108">
        <v>1050</v>
      </c>
      <c r="W131" s="108">
        <v>1</v>
      </c>
      <c r="X131" s="113">
        <v>2019</v>
      </c>
      <c r="Y131" s="113">
        <v>85</v>
      </c>
      <c r="Z131" s="113">
        <v>0</v>
      </c>
      <c r="AA131" s="114" t="s">
        <v>541</v>
      </c>
      <c r="AB131" s="108">
        <v>722</v>
      </c>
      <c r="AC131" s="109" t="s">
        <v>541</v>
      </c>
      <c r="AD131" s="300" t="s">
        <v>639</v>
      </c>
      <c r="AE131" s="300" t="s">
        <v>541</v>
      </c>
      <c r="AF131" s="301">
        <f>AE131-AD131</f>
        <v>-24</v>
      </c>
      <c r="AG131" s="302">
        <f>IF(AI131="SI",0,J131)</f>
        <v>52.2</v>
      </c>
      <c r="AH131" s="303">
        <f>AG131*AF131</f>
        <v>-1252.8000000000002</v>
      </c>
      <c r="AI131" s="304" t="s">
        <v>127</v>
      </c>
    </row>
    <row r="132" spans="1:35" ht="36">
      <c r="A132" s="108">
        <v>2019</v>
      </c>
      <c r="B132" s="108">
        <v>341</v>
      </c>
      <c r="C132" s="109" t="s">
        <v>541</v>
      </c>
      <c r="D132" s="297" t="s">
        <v>642</v>
      </c>
      <c r="E132" s="109" t="s">
        <v>617</v>
      </c>
      <c r="F132" s="305" t="s">
        <v>643</v>
      </c>
      <c r="G132" s="112">
        <v>1464</v>
      </c>
      <c r="H132" s="112">
        <v>264</v>
      </c>
      <c r="I132" s="107" t="s">
        <v>118</v>
      </c>
      <c r="J132" s="112">
        <f>IF(I132="SI",G132-H132,G132)</f>
        <v>1200</v>
      </c>
      <c r="K132" s="299" t="s">
        <v>122</v>
      </c>
      <c r="L132" s="108">
        <v>2019</v>
      </c>
      <c r="M132" s="108">
        <v>2870</v>
      </c>
      <c r="N132" s="109" t="s">
        <v>562</v>
      </c>
      <c r="O132" s="111" t="s">
        <v>261</v>
      </c>
      <c r="P132" s="109" t="s">
        <v>262</v>
      </c>
      <c r="Q132" s="109" t="s">
        <v>263</v>
      </c>
      <c r="R132" s="108">
        <v>3</v>
      </c>
      <c r="S132" s="111" t="s">
        <v>123</v>
      </c>
      <c r="T132" s="108">
        <v>1070203</v>
      </c>
      <c r="U132" s="108">
        <v>2670</v>
      </c>
      <c r="V132" s="108">
        <v>1233</v>
      </c>
      <c r="W132" s="108">
        <v>99</v>
      </c>
      <c r="X132" s="113">
        <v>2019</v>
      </c>
      <c r="Y132" s="113">
        <v>173</v>
      </c>
      <c r="Z132" s="113">
        <v>0</v>
      </c>
      <c r="AA132" s="114" t="s">
        <v>541</v>
      </c>
      <c r="AB132" s="108">
        <v>725</v>
      </c>
      <c r="AC132" s="109" t="s">
        <v>541</v>
      </c>
      <c r="AD132" s="300" t="s">
        <v>617</v>
      </c>
      <c r="AE132" s="300" t="s">
        <v>541</v>
      </c>
      <c r="AF132" s="301">
        <f>AE132-AD132</f>
        <v>10</v>
      </c>
      <c r="AG132" s="302">
        <f>IF(AI132="SI",0,J132)</f>
        <v>1200</v>
      </c>
      <c r="AH132" s="303">
        <f>AG132*AF132</f>
        <v>12000</v>
      </c>
      <c r="AI132" s="304" t="s">
        <v>127</v>
      </c>
    </row>
    <row r="133" spans="1:35" ht="96">
      <c r="A133" s="108">
        <v>2019</v>
      </c>
      <c r="B133" s="108">
        <v>342</v>
      </c>
      <c r="C133" s="109" t="s">
        <v>541</v>
      </c>
      <c r="D133" s="297" t="s">
        <v>644</v>
      </c>
      <c r="E133" s="109" t="s">
        <v>125</v>
      </c>
      <c r="F133" s="305" t="s">
        <v>645</v>
      </c>
      <c r="G133" s="112">
        <v>1650</v>
      </c>
      <c r="H133" s="112">
        <v>0</v>
      </c>
      <c r="I133" s="107" t="s">
        <v>127</v>
      </c>
      <c r="J133" s="112">
        <f>IF(I133="SI",G133-H133,G133)</f>
        <v>1650</v>
      </c>
      <c r="K133" s="299" t="s">
        <v>646</v>
      </c>
      <c r="L133" s="108">
        <v>2019</v>
      </c>
      <c r="M133" s="108">
        <v>2580</v>
      </c>
      <c r="N133" s="109" t="s">
        <v>458</v>
      </c>
      <c r="O133" s="111" t="s">
        <v>647</v>
      </c>
      <c r="P133" s="109" t="s">
        <v>648</v>
      </c>
      <c r="Q133" s="109" t="s">
        <v>648</v>
      </c>
      <c r="R133" s="108">
        <v>3</v>
      </c>
      <c r="S133" s="111" t="s">
        <v>123</v>
      </c>
      <c r="T133" s="108">
        <v>1100503</v>
      </c>
      <c r="U133" s="108">
        <v>4210</v>
      </c>
      <c r="V133" s="108">
        <v>1274</v>
      </c>
      <c r="W133" s="108">
        <v>99</v>
      </c>
      <c r="X133" s="113">
        <v>2019</v>
      </c>
      <c r="Y133" s="113">
        <v>200</v>
      </c>
      <c r="Z133" s="113">
        <v>0</v>
      </c>
      <c r="AA133" s="114" t="s">
        <v>534</v>
      </c>
      <c r="AB133" s="108">
        <v>714</v>
      </c>
      <c r="AC133" s="109" t="s">
        <v>541</v>
      </c>
      <c r="AD133" s="300" t="s">
        <v>125</v>
      </c>
      <c r="AE133" s="300" t="s">
        <v>541</v>
      </c>
      <c r="AF133" s="301">
        <f>AE133-AD133</f>
        <v>46</v>
      </c>
      <c r="AG133" s="302">
        <f>IF(AI133="SI",0,J133)</f>
        <v>1650</v>
      </c>
      <c r="AH133" s="303">
        <f>AG133*AF133</f>
        <v>75900</v>
      </c>
      <c r="AI133" s="304" t="s">
        <v>127</v>
      </c>
    </row>
    <row r="134" spans="1:35" ht="108">
      <c r="A134" s="108">
        <v>2019</v>
      </c>
      <c r="B134" s="108">
        <v>343</v>
      </c>
      <c r="C134" s="109" t="s">
        <v>541</v>
      </c>
      <c r="D134" s="297" t="s">
        <v>649</v>
      </c>
      <c r="E134" s="109" t="s">
        <v>247</v>
      </c>
      <c r="F134" s="305" t="s">
        <v>650</v>
      </c>
      <c r="G134" s="112">
        <v>64.6</v>
      </c>
      <c r="H134" s="112">
        <v>11.65</v>
      </c>
      <c r="I134" s="107" t="s">
        <v>118</v>
      </c>
      <c r="J134" s="112">
        <f>IF(I134="SI",G134-H134,G134)</f>
        <v>52.949999999999996</v>
      </c>
      <c r="K134" s="299" t="s">
        <v>651</v>
      </c>
      <c r="L134" s="108">
        <v>2019</v>
      </c>
      <c r="M134" s="108">
        <v>2797</v>
      </c>
      <c r="N134" s="109" t="s">
        <v>247</v>
      </c>
      <c r="O134" s="111" t="s">
        <v>652</v>
      </c>
      <c r="P134" s="109" t="s">
        <v>653</v>
      </c>
      <c r="Q134" s="109" t="s">
        <v>654</v>
      </c>
      <c r="R134" s="108">
        <v>2</v>
      </c>
      <c r="S134" s="111" t="s">
        <v>170</v>
      </c>
      <c r="T134" s="108">
        <v>1010502</v>
      </c>
      <c r="U134" s="108">
        <v>460</v>
      </c>
      <c r="V134" s="108">
        <v>1075</v>
      </c>
      <c r="W134" s="108">
        <v>99</v>
      </c>
      <c r="X134" s="113">
        <v>2019</v>
      </c>
      <c r="Y134" s="113">
        <v>199</v>
      </c>
      <c r="Z134" s="113">
        <v>0</v>
      </c>
      <c r="AA134" s="114" t="s">
        <v>534</v>
      </c>
      <c r="AB134" s="108">
        <v>715</v>
      </c>
      <c r="AC134" s="109" t="s">
        <v>541</v>
      </c>
      <c r="AD134" s="300" t="s">
        <v>628</v>
      </c>
      <c r="AE134" s="300" t="s">
        <v>541</v>
      </c>
      <c r="AF134" s="301">
        <f>AE134-AD134</f>
        <v>-35</v>
      </c>
      <c r="AG134" s="302">
        <f>IF(AI134="SI",0,J134)</f>
        <v>52.949999999999996</v>
      </c>
      <c r="AH134" s="303">
        <f>AG134*AF134</f>
        <v>-1853.2499999999998</v>
      </c>
      <c r="AI134" s="304" t="s">
        <v>127</v>
      </c>
    </row>
    <row r="135" spans="1:35" ht="60">
      <c r="A135" s="108">
        <v>2019</v>
      </c>
      <c r="B135" s="108">
        <v>344</v>
      </c>
      <c r="C135" s="109" t="s">
        <v>541</v>
      </c>
      <c r="D135" s="297" t="s">
        <v>655</v>
      </c>
      <c r="E135" s="109" t="s">
        <v>617</v>
      </c>
      <c r="F135" s="305" t="s">
        <v>656</v>
      </c>
      <c r="G135" s="112">
        <v>2318</v>
      </c>
      <c r="H135" s="112">
        <v>418</v>
      </c>
      <c r="I135" s="107" t="s">
        <v>118</v>
      </c>
      <c r="J135" s="112">
        <f>IF(I135="SI",G135-H135,G135)</f>
        <v>1900</v>
      </c>
      <c r="K135" s="299" t="s">
        <v>657</v>
      </c>
      <c r="L135" s="108">
        <v>2019</v>
      </c>
      <c r="M135" s="108">
        <v>2912</v>
      </c>
      <c r="N135" s="109" t="s">
        <v>658</v>
      </c>
      <c r="O135" s="111" t="s">
        <v>659</v>
      </c>
      <c r="P135" s="109" t="s">
        <v>660</v>
      </c>
      <c r="Q135" s="109" t="s">
        <v>122</v>
      </c>
      <c r="R135" s="108">
        <v>3</v>
      </c>
      <c r="S135" s="111" t="s">
        <v>123</v>
      </c>
      <c r="T135" s="108">
        <v>1110703</v>
      </c>
      <c r="U135" s="108">
        <v>4980</v>
      </c>
      <c r="V135" s="108">
        <v>1300</v>
      </c>
      <c r="W135" s="108">
        <v>99</v>
      </c>
      <c r="X135" s="113">
        <v>2018</v>
      </c>
      <c r="Y135" s="113">
        <v>233</v>
      </c>
      <c r="Z135" s="113">
        <v>0</v>
      </c>
      <c r="AA135" s="114" t="s">
        <v>541</v>
      </c>
      <c r="AB135" s="108">
        <v>726</v>
      </c>
      <c r="AC135" s="109" t="s">
        <v>541</v>
      </c>
      <c r="AD135" s="300" t="s">
        <v>661</v>
      </c>
      <c r="AE135" s="300" t="s">
        <v>541</v>
      </c>
      <c r="AF135" s="301">
        <f>AE135-AD135</f>
        <v>-27</v>
      </c>
      <c r="AG135" s="302">
        <f>IF(AI135="SI",0,J135)</f>
        <v>1900</v>
      </c>
      <c r="AH135" s="303">
        <f>AG135*AF135</f>
        <v>-51300</v>
      </c>
      <c r="AI135" s="304" t="s">
        <v>127</v>
      </c>
    </row>
    <row r="136" spans="1:35" ht="72">
      <c r="A136" s="108">
        <v>2019</v>
      </c>
      <c r="B136" s="108">
        <v>345</v>
      </c>
      <c r="C136" s="109" t="s">
        <v>541</v>
      </c>
      <c r="D136" s="297" t="s">
        <v>662</v>
      </c>
      <c r="E136" s="109" t="s">
        <v>625</v>
      </c>
      <c r="F136" s="305" t="s">
        <v>663</v>
      </c>
      <c r="G136" s="112">
        <v>934.24</v>
      </c>
      <c r="H136" s="112">
        <v>168.47</v>
      </c>
      <c r="I136" s="107" t="s">
        <v>118</v>
      </c>
      <c r="J136" s="112">
        <f>IF(I136="SI",G136-H136,G136)</f>
        <v>765.77</v>
      </c>
      <c r="K136" s="299" t="s">
        <v>339</v>
      </c>
      <c r="L136" s="108">
        <v>2019</v>
      </c>
      <c r="M136" s="108">
        <v>2875</v>
      </c>
      <c r="N136" s="109" t="s">
        <v>562</v>
      </c>
      <c r="O136" s="111" t="s">
        <v>340</v>
      </c>
      <c r="P136" s="109" t="s">
        <v>341</v>
      </c>
      <c r="Q136" s="109" t="s">
        <v>341</v>
      </c>
      <c r="R136" s="108">
        <v>1</v>
      </c>
      <c r="S136" s="111" t="s">
        <v>135</v>
      </c>
      <c r="T136" s="108">
        <v>1080203</v>
      </c>
      <c r="U136" s="108">
        <v>2890</v>
      </c>
      <c r="V136" s="108">
        <v>1938</v>
      </c>
      <c r="W136" s="108">
        <v>99</v>
      </c>
      <c r="X136" s="113">
        <v>2019</v>
      </c>
      <c r="Y136" s="113">
        <v>30</v>
      </c>
      <c r="Z136" s="113">
        <v>0</v>
      </c>
      <c r="AA136" s="114" t="s">
        <v>541</v>
      </c>
      <c r="AB136" s="108">
        <v>719</v>
      </c>
      <c r="AC136" s="109" t="s">
        <v>541</v>
      </c>
      <c r="AD136" s="300" t="s">
        <v>574</v>
      </c>
      <c r="AE136" s="300" t="s">
        <v>541</v>
      </c>
      <c r="AF136" s="301">
        <f>AE136-AD136</f>
        <v>-20</v>
      </c>
      <c r="AG136" s="302">
        <f>IF(AI136="SI",0,J136)</f>
        <v>765.77</v>
      </c>
      <c r="AH136" s="303">
        <f>AG136*AF136</f>
        <v>-15315.4</v>
      </c>
      <c r="AI136" s="304" t="s">
        <v>127</v>
      </c>
    </row>
    <row r="137" spans="1:35" ht="84">
      <c r="A137" s="108">
        <v>2019</v>
      </c>
      <c r="B137" s="108">
        <v>346</v>
      </c>
      <c r="C137" s="109" t="s">
        <v>541</v>
      </c>
      <c r="D137" s="297" t="s">
        <v>664</v>
      </c>
      <c r="E137" s="109" t="s">
        <v>625</v>
      </c>
      <c r="F137" s="305" t="s">
        <v>665</v>
      </c>
      <c r="G137" s="112">
        <v>422.97</v>
      </c>
      <c r="H137" s="112">
        <v>76.27</v>
      </c>
      <c r="I137" s="107" t="s">
        <v>118</v>
      </c>
      <c r="J137" s="112">
        <f>IF(I137="SI",G137-H137,G137)</f>
        <v>346.70000000000005</v>
      </c>
      <c r="K137" s="299" t="s">
        <v>339</v>
      </c>
      <c r="L137" s="108">
        <v>2019</v>
      </c>
      <c r="M137" s="108">
        <v>2876</v>
      </c>
      <c r="N137" s="109" t="s">
        <v>562</v>
      </c>
      <c r="O137" s="111" t="s">
        <v>340</v>
      </c>
      <c r="P137" s="109" t="s">
        <v>341</v>
      </c>
      <c r="Q137" s="109" t="s">
        <v>341</v>
      </c>
      <c r="R137" s="108">
        <v>1</v>
      </c>
      <c r="S137" s="111" t="s">
        <v>135</v>
      </c>
      <c r="T137" s="108">
        <v>1010203</v>
      </c>
      <c r="U137" s="108">
        <v>140</v>
      </c>
      <c r="V137" s="108">
        <v>1050</v>
      </c>
      <c r="W137" s="108">
        <v>2</v>
      </c>
      <c r="X137" s="113">
        <v>2019</v>
      </c>
      <c r="Y137" s="113">
        <v>29</v>
      </c>
      <c r="Z137" s="113">
        <v>0</v>
      </c>
      <c r="AA137" s="114" t="s">
        <v>541</v>
      </c>
      <c r="AB137" s="108">
        <v>718</v>
      </c>
      <c r="AC137" s="109" t="s">
        <v>541</v>
      </c>
      <c r="AD137" s="300" t="s">
        <v>574</v>
      </c>
      <c r="AE137" s="300" t="s">
        <v>541</v>
      </c>
      <c r="AF137" s="301">
        <f>AE137-AD137</f>
        <v>-20</v>
      </c>
      <c r="AG137" s="302">
        <f>IF(AI137="SI",0,J137)</f>
        <v>346.70000000000005</v>
      </c>
      <c r="AH137" s="303">
        <f>AG137*AF137</f>
        <v>-6934.000000000001</v>
      </c>
      <c r="AI137" s="304" t="s">
        <v>127</v>
      </c>
    </row>
    <row r="138" spans="1:35" ht="72">
      <c r="A138" s="108">
        <v>2019</v>
      </c>
      <c r="B138" s="108">
        <v>347</v>
      </c>
      <c r="C138" s="109" t="s">
        <v>541</v>
      </c>
      <c r="D138" s="297" t="s">
        <v>666</v>
      </c>
      <c r="E138" s="109" t="s">
        <v>625</v>
      </c>
      <c r="F138" s="305" t="s">
        <v>667</v>
      </c>
      <c r="G138" s="112">
        <v>1472.09</v>
      </c>
      <c r="H138" s="112">
        <v>265.46</v>
      </c>
      <c r="I138" s="107" t="s">
        <v>118</v>
      </c>
      <c r="J138" s="112">
        <f>IF(I138="SI",G138-H138,G138)</f>
        <v>1206.6299999999999</v>
      </c>
      <c r="K138" s="299" t="s">
        <v>339</v>
      </c>
      <c r="L138" s="108">
        <v>2019</v>
      </c>
      <c r="M138" s="108">
        <v>2874</v>
      </c>
      <c r="N138" s="109" t="s">
        <v>562</v>
      </c>
      <c r="O138" s="111" t="s">
        <v>340</v>
      </c>
      <c r="P138" s="109" t="s">
        <v>341</v>
      </c>
      <c r="Q138" s="109" t="s">
        <v>341</v>
      </c>
      <c r="R138" s="108">
        <v>1</v>
      </c>
      <c r="S138" s="111" t="s">
        <v>135</v>
      </c>
      <c r="T138" s="108">
        <v>1080203</v>
      </c>
      <c r="U138" s="108">
        <v>2890</v>
      </c>
      <c r="V138" s="108">
        <v>1938</v>
      </c>
      <c r="W138" s="108">
        <v>99</v>
      </c>
      <c r="X138" s="113">
        <v>2019</v>
      </c>
      <c r="Y138" s="113">
        <v>30</v>
      </c>
      <c r="Z138" s="113">
        <v>0</v>
      </c>
      <c r="AA138" s="114" t="s">
        <v>541</v>
      </c>
      <c r="AB138" s="108">
        <v>719</v>
      </c>
      <c r="AC138" s="109" t="s">
        <v>541</v>
      </c>
      <c r="AD138" s="300" t="s">
        <v>574</v>
      </c>
      <c r="AE138" s="300" t="s">
        <v>541</v>
      </c>
      <c r="AF138" s="301">
        <f>AE138-AD138</f>
        <v>-20</v>
      </c>
      <c r="AG138" s="302">
        <f>IF(AI138="SI",0,J138)</f>
        <v>1206.6299999999999</v>
      </c>
      <c r="AH138" s="303">
        <f>AG138*AF138</f>
        <v>-24132.6</v>
      </c>
      <c r="AI138" s="304" t="s">
        <v>127</v>
      </c>
    </row>
    <row r="139" spans="1:35" ht="48">
      <c r="A139" s="108">
        <v>2019</v>
      </c>
      <c r="B139" s="108">
        <v>348</v>
      </c>
      <c r="C139" s="109" t="s">
        <v>541</v>
      </c>
      <c r="D139" s="297" t="s">
        <v>668</v>
      </c>
      <c r="E139" s="109" t="s">
        <v>625</v>
      </c>
      <c r="F139" s="305" t="s">
        <v>669</v>
      </c>
      <c r="G139" s="112">
        <v>118.71</v>
      </c>
      <c r="H139" s="112">
        <v>21.41</v>
      </c>
      <c r="I139" s="107" t="s">
        <v>118</v>
      </c>
      <c r="J139" s="112">
        <f>IF(I139="SI",G139-H139,G139)</f>
        <v>97.3</v>
      </c>
      <c r="K139" s="299" t="s">
        <v>339</v>
      </c>
      <c r="L139" s="108">
        <v>2019</v>
      </c>
      <c r="M139" s="108">
        <v>2877</v>
      </c>
      <c r="N139" s="109" t="s">
        <v>562</v>
      </c>
      <c r="O139" s="111" t="s">
        <v>340</v>
      </c>
      <c r="P139" s="109" t="s">
        <v>341</v>
      </c>
      <c r="Q139" s="109" t="s">
        <v>341</v>
      </c>
      <c r="R139" s="108">
        <v>1</v>
      </c>
      <c r="S139" s="111" t="s">
        <v>135</v>
      </c>
      <c r="T139" s="108">
        <v>1010203</v>
      </c>
      <c r="U139" s="108">
        <v>140</v>
      </c>
      <c r="V139" s="108">
        <v>1050</v>
      </c>
      <c r="W139" s="108">
        <v>2</v>
      </c>
      <c r="X139" s="113">
        <v>2019</v>
      </c>
      <c r="Y139" s="113">
        <v>29</v>
      </c>
      <c r="Z139" s="113">
        <v>0</v>
      </c>
      <c r="AA139" s="114" t="s">
        <v>541</v>
      </c>
      <c r="AB139" s="108">
        <v>718</v>
      </c>
      <c r="AC139" s="109" t="s">
        <v>541</v>
      </c>
      <c r="AD139" s="300" t="s">
        <v>574</v>
      </c>
      <c r="AE139" s="300" t="s">
        <v>541</v>
      </c>
      <c r="AF139" s="301">
        <f>AE139-AD139</f>
        <v>-20</v>
      </c>
      <c r="AG139" s="302">
        <f>IF(AI139="SI",0,J139)</f>
        <v>97.3</v>
      </c>
      <c r="AH139" s="303">
        <f>AG139*AF139</f>
        <v>-1946</v>
      </c>
      <c r="AI139" s="304" t="s">
        <v>127</v>
      </c>
    </row>
    <row r="140" spans="1:35" ht="72">
      <c r="A140" s="108">
        <v>2019</v>
      </c>
      <c r="B140" s="108">
        <v>349</v>
      </c>
      <c r="C140" s="109" t="s">
        <v>541</v>
      </c>
      <c r="D140" s="297" t="s">
        <v>670</v>
      </c>
      <c r="E140" s="109" t="s">
        <v>252</v>
      </c>
      <c r="F140" s="305" t="s">
        <v>671</v>
      </c>
      <c r="G140" s="112">
        <v>89.4</v>
      </c>
      <c r="H140" s="112">
        <v>0</v>
      </c>
      <c r="I140" s="107" t="s">
        <v>127</v>
      </c>
      <c r="J140" s="112">
        <f>IF(I140="SI",G140-H140,G140)</f>
        <v>89.4</v>
      </c>
      <c r="K140" s="299" t="s">
        <v>131</v>
      </c>
      <c r="L140" s="108">
        <v>2019</v>
      </c>
      <c r="M140" s="108">
        <v>2906</v>
      </c>
      <c r="N140" s="109" t="s">
        <v>658</v>
      </c>
      <c r="O140" s="111" t="s">
        <v>132</v>
      </c>
      <c r="P140" s="109" t="s">
        <v>133</v>
      </c>
      <c r="Q140" s="109" t="s">
        <v>134</v>
      </c>
      <c r="R140" s="108">
        <v>1</v>
      </c>
      <c r="S140" s="111" t="s">
        <v>135</v>
      </c>
      <c r="T140" s="108">
        <v>1010203</v>
      </c>
      <c r="U140" s="108">
        <v>140</v>
      </c>
      <c r="V140" s="108">
        <v>1050</v>
      </c>
      <c r="W140" s="108">
        <v>5</v>
      </c>
      <c r="X140" s="113">
        <v>2019</v>
      </c>
      <c r="Y140" s="113">
        <v>27</v>
      </c>
      <c r="Z140" s="113">
        <v>0</v>
      </c>
      <c r="AA140" s="114" t="s">
        <v>541</v>
      </c>
      <c r="AB140" s="108">
        <v>720</v>
      </c>
      <c r="AC140" s="109" t="s">
        <v>541</v>
      </c>
      <c r="AD140" s="300" t="s">
        <v>672</v>
      </c>
      <c r="AE140" s="300" t="s">
        <v>541</v>
      </c>
      <c r="AF140" s="301">
        <f>AE140-AD140</f>
        <v>-34</v>
      </c>
      <c r="AG140" s="302">
        <f>IF(AI140="SI",0,J140)</f>
        <v>89.4</v>
      </c>
      <c r="AH140" s="303">
        <f>AG140*AF140</f>
        <v>-3039.6000000000004</v>
      </c>
      <c r="AI140" s="304" t="s">
        <v>127</v>
      </c>
    </row>
    <row r="141" spans="1:35" ht="36">
      <c r="A141" s="108">
        <v>2019</v>
      </c>
      <c r="B141" s="108">
        <v>350</v>
      </c>
      <c r="C141" s="109" t="s">
        <v>296</v>
      </c>
      <c r="D141" s="297" t="s">
        <v>673</v>
      </c>
      <c r="E141" s="109" t="s">
        <v>279</v>
      </c>
      <c r="F141" s="305" t="s">
        <v>674</v>
      </c>
      <c r="G141" s="112">
        <v>732</v>
      </c>
      <c r="H141" s="112">
        <v>132</v>
      </c>
      <c r="I141" s="107" t="s">
        <v>118</v>
      </c>
      <c r="J141" s="112">
        <f>IF(I141="SI",G141-H141,G141)</f>
        <v>600</v>
      </c>
      <c r="K141" s="299" t="s">
        <v>122</v>
      </c>
      <c r="L141" s="108">
        <v>2019</v>
      </c>
      <c r="M141" s="108">
        <v>2683</v>
      </c>
      <c r="N141" s="109" t="s">
        <v>272</v>
      </c>
      <c r="O141" s="111" t="s">
        <v>675</v>
      </c>
      <c r="P141" s="109" t="s">
        <v>676</v>
      </c>
      <c r="Q141" s="109" t="s">
        <v>677</v>
      </c>
      <c r="R141" s="108">
        <v>1</v>
      </c>
      <c r="S141" s="111" t="s">
        <v>135</v>
      </c>
      <c r="T141" s="108">
        <v>1010303</v>
      </c>
      <c r="U141" s="108">
        <v>250</v>
      </c>
      <c r="V141" s="108">
        <v>1054</v>
      </c>
      <c r="W141" s="108">
        <v>99</v>
      </c>
      <c r="X141" s="113">
        <v>2019</v>
      </c>
      <c r="Y141" s="113">
        <v>192</v>
      </c>
      <c r="Z141" s="113">
        <v>0</v>
      </c>
      <c r="AA141" s="114" t="s">
        <v>122</v>
      </c>
      <c r="AB141" s="108">
        <v>737</v>
      </c>
      <c r="AC141" s="109" t="s">
        <v>296</v>
      </c>
      <c r="AD141" s="300" t="s">
        <v>541</v>
      </c>
      <c r="AE141" s="300" t="s">
        <v>296</v>
      </c>
      <c r="AF141" s="301">
        <f>AE141-AD141</f>
        <v>4</v>
      </c>
      <c r="AG141" s="302">
        <f>IF(AI141="SI",0,J141)</f>
        <v>600</v>
      </c>
      <c r="AH141" s="303">
        <f>AG141*AF141</f>
        <v>2400</v>
      </c>
      <c r="AI141" s="304" t="s">
        <v>127</v>
      </c>
    </row>
    <row r="142" spans="1:35" ht="15">
      <c r="A142" s="108"/>
      <c r="B142" s="108"/>
      <c r="C142" s="109"/>
      <c r="D142" s="297"/>
      <c r="E142" s="109"/>
      <c r="F142" s="305"/>
      <c r="G142" s="112"/>
      <c r="H142" s="112"/>
      <c r="I142" s="107"/>
      <c r="J142" s="112"/>
      <c r="K142" s="299"/>
      <c r="L142" s="108"/>
      <c r="M142" s="108"/>
      <c r="N142" s="109"/>
      <c r="O142" s="111"/>
      <c r="P142" s="109"/>
      <c r="Q142" s="109"/>
      <c r="R142" s="108"/>
      <c r="S142" s="111"/>
      <c r="T142" s="108"/>
      <c r="U142" s="108"/>
      <c r="V142" s="108"/>
      <c r="W142" s="108"/>
      <c r="X142" s="113"/>
      <c r="Y142" s="113"/>
      <c r="Z142" s="113"/>
      <c r="AA142" s="114"/>
      <c r="AB142" s="108"/>
      <c r="AC142" s="109"/>
      <c r="AD142" s="306"/>
      <c r="AE142" s="306"/>
      <c r="AF142" s="307"/>
      <c r="AG142" s="308"/>
      <c r="AH142" s="308"/>
      <c r="AI142" s="309"/>
    </row>
    <row r="143" spans="1:35" ht="15">
      <c r="A143" s="108"/>
      <c r="B143" s="108"/>
      <c r="C143" s="109"/>
      <c r="D143" s="297"/>
      <c r="E143" s="109"/>
      <c r="F143" s="305"/>
      <c r="G143" s="112"/>
      <c r="H143" s="112"/>
      <c r="I143" s="107"/>
      <c r="J143" s="112"/>
      <c r="K143" s="299"/>
      <c r="L143" s="108"/>
      <c r="M143" s="108"/>
      <c r="N143" s="109"/>
      <c r="O143" s="111"/>
      <c r="P143" s="109"/>
      <c r="Q143" s="109"/>
      <c r="R143" s="108"/>
      <c r="S143" s="111"/>
      <c r="T143" s="108"/>
      <c r="U143" s="108"/>
      <c r="V143" s="108"/>
      <c r="W143" s="108"/>
      <c r="X143" s="113"/>
      <c r="Y143" s="113"/>
      <c r="Z143" s="113"/>
      <c r="AA143" s="114"/>
      <c r="AB143" s="108"/>
      <c r="AC143" s="109"/>
      <c r="AD143" s="306"/>
      <c r="AE143" s="306"/>
      <c r="AF143" s="310" t="s">
        <v>678</v>
      </c>
      <c r="AG143" s="311">
        <f>SUM(AG8:AG141)</f>
        <v>466242.4800000001</v>
      </c>
      <c r="AH143" s="311">
        <f>SUM(AH8:AH141)</f>
        <v>3540366.02</v>
      </c>
      <c r="AI143" s="309"/>
    </row>
    <row r="144" spans="1:35" ht="15">
      <c r="A144" s="108"/>
      <c r="B144" s="108"/>
      <c r="C144" s="109"/>
      <c r="D144" s="297"/>
      <c r="E144" s="109"/>
      <c r="F144" s="305"/>
      <c r="G144" s="112"/>
      <c r="H144" s="112"/>
      <c r="I144" s="107"/>
      <c r="J144" s="112"/>
      <c r="K144" s="299"/>
      <c r="L144" s="108"/>
      <c r="M144" s="108"/>
      <c r="N144" s="109"/>
      <c r="O144" s="111"/>
      <c r="P144" s="109"/>
      <c r="Q144" s="109"/>
      <c r="R144" s="108"/>
      <c r="S144" s="111"/>
      <c r="T144" s="108"/>
      <c r="U144" s="108"/>
      <c r="V144" s="108"/>
      <c r="W144" s="108"/>
      <c r="X144" s="113"/>
      <c r="Y144" s="113"/>
      <c r="Z144" s="113"/>
      <c r="AA144" s="114"/>
      <c r="AB144" s="108"/>
      <c r="AC144" s="109"/>
      <c r="AD144" s="306"/>
      <c r="AE144" s="306"/>
      <c r="AF144" s="310" t="s">
        <v>679</v>
      </c>
      <c r="AG144" s="311"/>
      <c r="AH144" s="311">
        <f>IF(AG143&lt;&gt;0,AH143/AG143,0)</f>
        <v>7.593400798657384</v>
      </c>
      <c r="AI144" s="309"/>
    </row>
    <row r="145" spans="3:34" ht="15">
      <c r="C145" s="107"/>
      <c r="D145" s="107"/>
      <c r="E145" s="107"/>
      <c r="F145" s="107"/>
      <c r="G145" s="107"/>
      <c r="H145" s="107"/>
      <c r="I145" s="107"/>
      <c r="J145" s="107"/>
      <c r="N145" s="107"/>
      <c r="O145" s="107"/>
      <c r="P145" s="107"/>
      <c r="Q145" s="107"/>
      <c r="S145" s="107"/>
      <c r="AC145" s="107"/>
      <c r="AD145" s="107"/>
      <c r="AE145" s="107"/>
      <c r="AG145" s="118"/>
      <c r="AH145" s="118"/>
    </row>
    <row r="146" spans="3:34" ht="15">
      <c r="C146" s="107"/>
      <c r="D146" s="107"/>
      <c r="E146" s="107"/>
      <c r="F146" s="107"/>
      <c r="G146" s="107"/>
      <c r="H146" s="107"/>
      <c r="I146" s="107"/>
      <c r="J146" s="107"/>
      <c r="N146" s="107"/>
      <c r="O146" s="107"/>
      <c r="P146" s="107"/>
      <c r="Q146" s="107"/>
      <c r="S146" s="107"/>
      <c r="AC146" s="107"/>
      <c r="AD146" s="107"/>
      <c r="AE146" s="107"/>
      <c r="AF146" s="107"/>
      <c r="AG146" s="107"/>
      <c r="AH146" s="118"/>
    </row>
    <row r="147" spans="3:34" ht="15">
      <c r="C147" s="107"/>
      <c r="D147" s="107"/>
      <c r="E147" s="107"/>
      <c r="F147" s="107"/>
      <c r="G147" s="107"/>
      <c r="H147" s="107"/>
      <c r="I147" s="107"/>
      <c r="J147" s="107"/>
      <c r="N147" s="107"/>
      <c r="O147" s="107"/>
      <c r="P147" s="107"/>
      <c r="Q147" s="107"/>
      <c r="S147" s="107"/>
      <c r="AC147" s="107"/>
      <c r="AD147" s="107"/>
      <c r="AE147" s="107"/>
      <c r="AF147" s="107"/>
      <c r="AG147" s="107"/>
      <c r="AH147" s="118"/>
    </row>
    <row r="148" spans="3:34" ht="15">
      <c r="C148" s="107"/>
      <c r="D148" s="107"/>
      <c r="E148" s="107"/>
      <c r="F148" s="107"/>
      <c r="G148" s="107"/>
      <c r="H148" s="107"/>
      <c r="I148" s="107"/>
      <c r="J148" s="107"/>
      <c r="N148" s="107"/>
      <c r="O148" s="107"/>
      <c r="P148" s="107"/>
      <c r="Q148" s="107"/>
      <c r="S148" s="107"/>
      <c r="AC148" s="107"/>
      <c r="AD148" s="107"/>
      <c r="AE148" s="107"/>
      <c r="AF148" s="107"/>
      <c r="AG148" s="107"/>
      <c r="AH148" s="118"/>
    </row>
    <row r="149" spans="3:34" ht="15">
      <c r="C149" s="107"/>
      <c r="D149" s="107"/>
      <c r="E149" s="107"/>
      <c r="F149" s="107"/>
      <c r="G149" s="107"/>
      <c r="H149" s="107"/>
      <c r="I149" s="107"/>
      <c r="J149" s="107"/>
      <c r="N149" s="107"/>
      <c r="O149" s="107"/>
      <c r="P149" s="107"/>
      <c r="Q149" s="107"/>
      <c r="S149" s="107"/>
      <c r="AC149" s="107"/>
      <c r="AD149" s="107"/>
      <c r="AE149" s="107"/>
      <c r="AF149" s="107"/>
      <c r="AG149" s="107"/>
      <c r="AH149" s="118"/>
    </row>
    <row r="150" spans="3:34" ht="15">
      <c r="C150" s="107"/>
      <c r="D150" s="107"/>
      <c r="E150" s="107"/>
      <c r="F150" s="107"/>
      <c r="G150" s="107"/>
      <c r="H150" s="107"/>
      <c r="I150" s="107"/>
      <c r="J150" s="107"/>
      <c r="N150" s="107"/>
      <c r="O150" s="107"/>
      <c r="P150" s="107"/>
      <c r="Q150" s="107"/>
      <c r="S150" s="107"/>
      <c r="AC150" s="107"/>
      <c r="AD150" s="107"/>
      <c r="AE150" s="107"/>
      <c r="AF150" s="107"/>
      <c r="AG150" s="107"/>
      <c r="AH150" s="118"/>
    </row>
    <row r="151" spans="3:34" ht="15">
      <c r="C151" s="107"/>
      <c r="D151" s="107"/>
      <c r="E151" s="107"/>
      <c r="F151" s="107"/>
      <c r="G151" s="107"/>
      <c r="H151" s="107"/>
      <c r="I151" s="107"/>
      <c r="J151" s="107"/>
      <c r="N151" s="107"/>
      <c r="O151" s="107"/>
      <c r="P151" s="107"/>
      <c r="Q151" s="107"/>
      <c r="S151" s="107"/>
      <c r="AC151" s="107"/>
      <c r="AD151" s="107"/>
      <c r="AE151" s="107"/>
      <c r="AF151" s="107"/>
      <c r="AG151" s="107"/>
      <c r="AH151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:AI144 I7:I14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2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680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2">
        <v>435</v>
      </c>
      <c r="B8" s="75" t="s">
        <v>511</v>
      </c>
      <c r="C8" s="76" t="s">
        <v>681</v>
      </c>
      <c r="D8" s="77" t="s">
        <v>682</v>
      </c>
      <c r="E8" s="78"/>
      <c r="F8" s="77"/>
      <c r="G8" s="313" t="s">
        <v>683</v>
      </c>
      <c r="H8" s="75"/>
      <c r="I8" s="77"/>
      <c r="J8" s="79">
        <v>745</v>
      </c>
      <c r="K8" s="314"/>
      <c r="L8" s="315" t="s">
        <v>511</v>
      </c>
      <c r="M8" s="316">
        <f>IF(K8&lt;&gt;"",L8-K8,0)</f>
        <v>0</v>
      </c>
      <c r="N8" s="317">
        <v>745</v>
      </c>
      <c r="O8" s="318">
        <f>IF(K8&lt;&gt;"",N8*M8,0)</f>
        <v>0</v>
      </c>
      <c r="P8">
        <f>IF(K8&lt;&gt;"",N8,0)</f>
        <v>0</v>
      </c>
    </row>
    <row r="9" spans="1:16" ht="12.75">
      <c r="A9" s="312">
        <v>436</v>
      </c>
      <c r="B9" s="75" t="s">
        <v>511</v>
      </c>
      <c r="C9" s="76" t="s">
        <v>684</v>
      </c>
      <c r="D9" s="77" t="s">
        <v>685</v>
      </c>
      <c r="E9" s="78"/>
      <c r="F9" s="77"/>
      <c r="G9" s="313" t="s">
        <v>122</v>
      </c>
      <c r="H9" s="75"/>
      <c r="I9" s="77"/>
      <c r="J9" s="79">
        <v>581.02</v>
      </c>
      <c r="K9" s="314"/>
      <c r="L9" s="315" t="s">
        <v>511</v>
      </c>
      <c r="M9" s="316">
        <f>IF(K9&lt;&gt;"",L9-K9,0)</f>
        <v>0</v>
      </c>
      <c r="N9" s="317">
        <v>581.02</v>
      </c>
      <c r="O9" s="318">
        <f>IF(K9&lt;&gt;"",N9*M9,0)</f>
        <v>0</v>
      </c>
      <c r="P9">
        <f>IF(K9&lt;&gt;"",N9,0)</f>
        <v>0</v>
      </c>
    </row>
    <row r="10" spans="1:16" ht="12.75">
      <c r="A10" s="312">
        <v>447</v>
      </c>
      <c r="B10" s="75" t="s">
        <v>511</v>
      </c>
      <c r="C10" s="76" t="s">
        <v>686</v>
      </c>
      <c r="D10" s="77" t="s">
        <v>687</v>
      </c>
      <c r="E10" s="78"/>
      <c r="F10" s="77"/>
      <c r="G10" s="313" t="s">
        <v>122</v>
      </c>
      <c r="H10" s="75"/>
      <c r="I10" s="77"/>
      <c r="J10" s="79">
        <v>49.39</v>
      </c>
      <c r="K10" s="314"/>
      <c r="L10" s="315" t="s">
        <v>511</v>
      </c>
      <c r="M10" s="316">
        <f>IF(K10&lt;&gt;"",L10-K10,0)</f>
        <v>0</v>
      </c>
      <c r="N10" s="317">
        <v>49.39</v>
      </c>
      <c r="O10" s="318">
        <f>IF(K10&lt;&gt;"",N10*M10,0)</f>
        <v>0</v>
      </c>
      <c r="P10">
        <f>IF(K10&lt;&gt;"",N10,0)</f>
        <v>0</v>
      </c>
    </row>
    <row r="11" spans="1:16" ht="12.75">
      <c r="A11" s="312">
        <v>448</v>
      </c>
      <c r="B11" s="75" t="s">
        <v>511</v>
      </c>
      <c r="C11" s="76" t="s">
        <v>686</v>
      </c>
      <c r="D11" s="77" t="s">
        <v>688</v>
      </c>
      <c r="E11" s="78"/>
      <c r="F11" s="77"/>
      <c r="G11" s="313" t="s">
        <v>122</v>
      </c>
      <c r="H11" s="75"/>
      <c r="I11" s="77"/>
      <c r="J11" s="79">
        <v>193.55</v>
      </c>
      <c r="K11" s="314"/>
      <c r="L11" s="315" t="s">
        <v>511</v>
      </c>
      <c r="M11" s="316">
        <f>IF(K11&lt;&gt;"",L11-K11,0)</f>
        <v>0</v>
      </c>
      <c r="N11" s="317">
        <v>193.55</v>
      </c>
      <c r="O11" s="318">
        <f>IF(K11&lt;&gt;"",N11*M11,0)</f>
        <v>0</v>
      </c>
      <c r="P11">
        <f>IF(K11&lt;&gt;"",N11,0)</f>
        <v>0</v>
      </c>
    </row>
    <row r="12" spans="1:16" ht="12.75">
      <c r="A12" s="312">
        <v>449</v>
      </c>
      <c r="B12" s="75" t="s">
        <v>511</v>
      </c>
      <c r="C12" s="76" t="s">
        <v>686</v>
      </c>
      <c r="D12" s="77" t="s">
        <v>688</v>
      </c>
      <c r="E12" s="78"/>
      <c r="F12" s="77"/>
      <c r="G12" s="313" t="s">
        <v>122</v>
      </c>
      <c r="H12" s="75"/>
      <c r="I12" s="77"/>
      <c r="J12" s="79">
        <v>63.33</v>
      </c>
      <c r="K12" s="314"/>
      <c r="L12" s="315" t="s">
        <v>511</v>
      </c>
      <c r="M12" s="316">
        <f>IF(K12&lt;&gt;"",L12-K12,0)</f>
        <v>0</v>
      </c>
      <c r="N12" s="317">
        <v>63.33</v>
      </c>
      <c r="O12" s="318">
        <f>IF(K12&lt;&gt;"",N12*M12,0)</f>
        <v>0</v>
      </c>
      <c r="P12">
        <f>IF(K12&lt;&gt;"",N12,0)</f>
        <v>0</v>
      </c>
    </row>
    <row r="13" spans="1:16" ht="12.75">
      <c r="A13" s="312">
        <v>450</v>
      </c>
      <c r="B13" s="75" t="s">
        <v>511</v>
      </c>
      <c r="C13" s="76" t="s">
        <v>686</v>
      </c>
      <c r="D13" s="77" t="s">
        <v>688</v>
      </c>
      <c r="E13" s="78"/>
      <c r="F13" s="77"/>
      <c r="G13" s="313" t="s">
        <v>122</v>
      </c>
      <c r="H13" s="75"/>
      <c r="I13" s="77"/>
      <c r="J13" s="79">
        <v>335.33</v>
      </c>
      <c r="K13" s="314"/>
      <c r="L13" s="315" t="s">
        <v>511</v>
      </c>
      <c r="M13" s="316">
        <f>IF(K13&lt;&gt;"",L13-K13,0)</f>
        <v>0</v>
      </c>
      <c r="N13" s="317">
        <v>335.33</v>
      </c>
      <c r="O13" s="318">
        <f>IF(K13&lt;&gt;"",N13*M13,0)</f>
        <v>0</v>
      </c>
      <c r="P13">
        <f>IF(K13&lt;&gt;"",N13,0)</f>
        <v>0</v>
      </c>
    </row>
    <row r="14" spans="1:16" ht="12.75">
      <c r="A14" s="312">
        <v>451</v>
      </c>
      <c r="B14" s="75" t="s">
        <v>511</v>
      </c>
      <c r="C14" s="76" t="s">
        <v>686</v>
      </c>
      <c r="D14" s="77" t="s">
        <v>688</v>
      </c>
      <c r="E14" s="78"/>
      <c r="F14" s="77"/>
      <c r="G14" s="313" t="s">
        <v>122</v>
      </c>
      <c r="H14" s="75"/>
      <c r="I14" s="77"/>
      <c r="J14" s="79">
        <v>105.66</v>
      </c>
      <c r="K14" s="314"/>
      <c r="L14" s="315" t="s">
        <v>511</v>
      </c>
      <c r="M14" s="316">
        <f>IF(K14&lt;&gt;"",L14-K14,0)</f>
        <v>0</v>
      </c>
      <c r="N14" s="317">
        <v>105.66</v>
      </c>
      <c r="O14" s="318">
        <f>IF(K14&lt;&gt;"",N14*M14,0)</f>
        <v>0</v>
      </c>
      <c r="P14">
        <f>IF(K14&lt;&gt;"",N14,0)</f>
        <v>0</v>
      </c>
    </row>
    <row r="15" spans="1:16" ht="12.75">
      <c r="A15" s="312">
        <v>517</v>
      </c>
      <c r="B15" s="75" t="s">
        <v>125</v>
      </c>
      <c r="C15" s="76" t="s">
        <v>689</v>
      </c>
      <c r="D15" s="77" t="s">
        <v>690</v>
      </c>
      <c r="E15" s="78"/>
      <c r="F15" s="77"/>
      <c r="G15" s="313" t="s">
        <v>691</v>
      </c>
      <c r="H15" s="75"/>
      <c r="I15" s="77"/>
      <c r="J15" s="79">
        <v>1400</v>
      </c>
      <c r="K15" s="314"/>
      <c r="L15" s="315" t="s">
        <v>125</v>
      </c>
      <c r="M15" s="316">
        <f>IF(K15&lt;&gt;"",L15-K15,0)</f>
        <v>0</v>
      </c>
      <c r="N15" s="317">
        <v>1400</v>
      </c>
      <c r="O15" s="318">
        <f>IF(K15&lt;&gt;"",N15*M15,0)</f>
        <v>0</v>
      </c>
      <c r="P15">
        <f>IF(K15&lt;&gt;"",N15,0)</f>
        <v>0</v>
      </c>
    </row>
    <row r="16" spans="1:16" ht="12.75">
      <c r="A16" s="312">
        <v>518</v>
      </c>
      <c r="B16" s="75" t="s">
        <v>125</v>
      </c>
      <c r="C16" s="76" t="s">
        <v>689</v>
      </c>
      <c r="D16" s="77" t="s">
        <v>692</v>
      </c>
      <c r="E16" s="78"/>
      <c r="F16" s="77"/>
      <c r="G16" s="313" t="s">
        <v>691</v>
      </c>
      <c r="H16" s="75"/>
      <c r="I16" s="77"/>
      <c r="J16" s="79">
        <v>2800</v>
      </c>
      <c r="K16" s="314"/>
      <c r="L16" s="315" t="s">
        <v>125</v>
      </c>
      <c r="M16" s="316">
        <f>IF(K16&lt;&gt;"",L16-K16,0)</f>
        <v>0</v>
      </c>
      <c r="N16" s="317">
        <v>2800</v>
      </c>
      <c r="O16" s="318">
        <f>IF(K16&lt;&gt;"",N16*M16,0)</f>
        <v>0</v>
      </c>
      <c r="P16">
        <f>IF(K16&lt;&gt;"",N16,0)</f>
        <v>0</v>
      </c>
    </row>
    <row r="17" spans="1:16" ht="12.75">
      <c r="A17" s="312">
        <v>519</v>
      </c>
      <c r="B17" s="75" t="s">
        <v>125</v>
      </c>
      <c r="C17" s="76" t="s">
        <v>689</v>
      </c>
      <c r="D17" s="77" t="s">
        <v>693</v>
      </c>
      <c r="E17" s="78"/>
      <c r="F17" s="77"/>
      <c r="G17" s="313" t="s">
        <v>694</v>
      </c>
      <c r="H17" s="75"/>
      <c r="I17" s="77"/>
      <c r="J17" s="79">
        <v>934</v>
      </c>
      <c r="K17" s="314"/>
      <c r="L17" s="315" t="s">
        <v>125</v>
      </c>
      <c r="M17" s="316">
        <f>IF(K17&lt;&gt;"",L17-K17,0)</f>
        <v>0</v>
      </c>
      <c r="N17" s="317">
        <v>934</v>
      </c>
      <c r="O17" s="318">
        <f>IF(K17&lt;&gt;"",N17*M17,0)</f>
        <v>0</v>
      </c>
      <c r="P17">
        <f>IF(K17&lt;&gt;"",N17,0)</f>
        <v>0</v>
      </c>
    </row>
    <row r="18" spans="1:16" ht="12.75">
      <c r="A18" s="312">
        <v>520</v>
      </c>
      <c r="B18" s="75" t="s">
        <v>125</v>
      </c>
      <c r="C18" s="76" t="s">
        <v>689</v>
      </c>
      <c r="D18" s="77" t="s">
        <v>695</v>
      </c>
      <c r="E18" s="78"/>
      <c r="F18" s="77"/>
      <c r="G18" s="313" t="s">
        <v>691</v>
      </c>
      <c r="H18" s="75"/>
      <c r="I18" s="77"/>
      <c r="J18" s="79">
        <v>2010</v>
      </c>
      <c r="K18" s="314"/>
      <c r="L18" s="315" t="s">
        <v>125</v>
      </c>
      <c r="M18" s="316">
        <f>IF(K18&lt;&gt;"",L18-K18,0)</f>
        <v>0</v>
      </c>
      <c r="N18" s="317">
        <v>2010</v>
      </c>
      <c r="O18" s="318">
        <f>IF(K18&lt;&gt;"",N18*M18,0)</f>
        <v>0</v>
      </c>
      <c r="P18">
        <f>IF(K18&lt;&gt;"",N18,0)</f>
        <v>0</v>
      </c>
    </row>
    <row r="19" spans="1:16" ht="12.75">
      <c r="A19" s="312">
        <v>521</v>
      </c>
      <c r="B19" s="75" t="s">
        <v>125</v>
      </c>
      <c r="C19" s="76" t="s">
        <v>689</v>
      </c>
      <c r="D19" s="77" t="s">
        <v>696</v>
      </c>
      <c r="E19" s="78"/>
      <c r="F19" s="77"/>
      <c r="G19" s="313" t="s">
        <v>694</v>
      </c>
      <c r="H19" s="75"/>
      <c r="I19" s="77"/>
      <c r="J19" s="79">
        <v>1049</v>
      </c>
      <c r="K19" s="314"/>
      <c r="L19" s="315" t="s">
        <v>125</v>
      </c>
      <c r="M19" s="316">
        <f>IF(K19&lt;&gt;"",L19-K19,0)</f>
        <v>0</v>
      </c>
      <c r="N19" s="317">
        <v>1049</v>
      </c>
      <c r="O19" s="318">
        <f>IF(K19&lt;&gt;"",N19*M19,0)</f>
        <v>0</v>
      </c>
      <c r="P19">
        <f>IF(K19&lt;&gt;"",N19,0)</f>
        <v>0</v>
      </c>
    </row>
    <row r="20" spans="1:16" ht="12.75">
      <c r="A20" s="312">
        <v>522</v>
      </c>
      <c r="B20" s="75" t="s">
        <v>125</v>
      </c>
      <c r="C20" s="76" t="s">
        <v>689</v>
      </c>
      <c r="D20" s="77" t="s">
        <v>697</v>
      </c>
      <c r="E20" s="78"/>
      <c r="F20" s="77"/>
      <c r="G20" s="313" t="s">
        <v>694</v>
      </c>
      <c r="H20" s="75"/>
      <c r="I20" s="77"/>
      <c r="J20" s="79">
        <v>793.47</v>
      </c>
      <c r="K20" s="314"/>
      <c r="L20" s="315" t="s">
        <v>125</v>
      </c>
      <c r="M20" s="316">
        <f>IF(K20&lt;&gt;"",L20-K20,0)</f>
        <v>0</v>
      </c>
      <c r="N20" s="317">
        <v>793.47</v>
      </c>
      <c r="O20" s="318">
        <f>IF(K20&lt;&gt;"",N20*M20,0)</f>
        <v>0</v>
      </c>
      <c r="P20">
        <f>IF(K20&lt;&gt;"",N20,0)</f>
        <v>0</v>
      </c>
    </row>
    <row r="21" spans="1:16" ht="12.75">
      <c r="A21" s="312">
        <v>523</v>
      </c>
      <c r="B21" s="75" t="s">
        <v>125</v>
      </c>
      <c r="C21" s="76" t="s">
        <v>689</v>
      </c>
      <c r="D21" s="77" t="s">
        <v>698</v>
      </c>
      <c r="E21" s="78"/>
      <c r="F21" s="77"/>
      <c r="G21" s="313" t="s">
        <v>694</v>
      </c>
      <c r="H21" s="75"/>
      <c r="I21" s="77"/>
      <c r="J21" s="79">
        <v>96.53</v>
      </c>
      <c r="K21" s="314"/>
      <c r="L21" s="315" t="s">
        <v>125</v>
      </c>
      <c r="M21" s="316">
        <f>IF(K21&lt;&gt;"",L21-K21,0)</f>
        <v>0</v>
      </c>
      <c r="N21" s="317">
        <v>96.53</v>
      </c>
      <c r="O21" s="318">
        <f>IF(K21&lt;&gt;"",N21*M21,0)</f>
        <v>0</v>
      </c>
      <c r="P21">
        <f>IF(K21&lt;&gt;"",N21,0)</f>
        <v>0</v>
      </c>
    </row>
    <row r="22" spans="1:16" ht="12.75">
      <c r="A22" s="312">
        <v>530</v>
      </c>
      <c r="B22" s="75" t="s">
        <v>485</v>
      </c>
      <c r="C22" s="76" t="s">
        <v>699</v>
      </c>
      <c r="D22" s="77" t="s">
        <v>700</v>
      </c>
      <c r="E22" s="78"/>
      <c r="F22" s="77"/>
      <c r="G22" s="313" t="s">
        <v>122</v>
      </c>
      <c r="H22" s="75"/>
      <c r="I22" s="77"/>
      <c r="J22" s="79">
        <v>50</v>
      </c>
      <c r="K22" s="314"/>
      <c r="L22" s="315" t="s">
        <v>485</v>
      </c>
      <c r="M22" s="316">
        <f>IF(K22&lt;&gt;"",L22-K22,0)</f>
        <v>0</v>
      </c>
      <c r="N22" s="317">
        <v>50</v>
      </c>
      <c r="O22" s="318">
        <f>IF(K22&lt;&gt;"",N22*M22,0)</f>
        <v>0</v>
      </c>
      <c r="P22">
        <f>IF(K22&lt;&gt;"",N22,0)</f>
        <v>0</v>
      </c>
    </row>
    <row r="23" spans="1:16" ht="12.75">
      <c r="A23" s="312">
        <v>531</v>
      </c>
      <c r="B23" s="75" t="s">
        <v>485</v>
      </c>
      <c r="C23" s="76" t="s">
        <v>701</v>
      </c>
      <c r="D23" s="77" t="s">
        <v>700</v>
      </c>
      <c r="E23" s="78"/>
      <c r="F23" s="77"/>
      <c r="G23" s="313" t="s">
        <v>122</v>
      </c>
      <c r="H23" s="75"/>
      <c r="I23" s="77"/>
      <c r="J23" s="79">
        <v>500</v>
      </c>
      <c r="K23" s="314"/>
      <c r="L23" s="315" t="s">
        <v>485</v>
      </c>
      <c r="M23" s="316">
        <f>IF(K23&lt;&gt;"",L23-K23,0)</f>
        <v>0</v>
      </c>
      <c r="N23" s="317">
        <v>500</v>
      </c>
      <c r="O23" s="318">
        <f>IF(K23&lt;&gt;"",N23*M23,0)</f>
        <v>0</v>
      </c>
      <c r="P23">
        <f>IF(K23&lt;&gt;"",N23,0)</f>
        <v>0</v>
      </c>
    </row>
    <row r="24" spans="1:16" ht="12.75">
      <c r="A24" s="312">
        <v>532</v>
      </c>
      <c r="B24" s="75" t="s">
        <v>485</v>
      </c>
      <c r="C24" s="76" t="s">
        <v>702</v>
      </c>
      <c r="D24" s="77" t="s">
        <v>700</v>
      </c>
      <c r="E24" s="78"/>
      <c r="F24" s="77"/>
      <c r="G24" s="313" t="s">
        <v>122</v>
      </c>
      <c r="H24" s="75"/>
      <c r="I24" s="77"/>
      <c r="J24" s="79">
        <v>150</v>
      </c>
      <c r="K24" s="314"/>
      <c r="L24" s="315" t="s">
        <v>485</v>
      </c>
      <c r="M24" s="316">
        <f>IF(K24&lt;&gt;"",L24-K24,0)</f>
        <v>0</v>
      </c>
      <c r="N24" s="317">
        <v>150</v>
      </c>
      <c r="O24" s="318">
        <f>IF(K24&lt;&gt;"",N24*M24,0)</f>
        <v>0</v>
      </c>
      <c r="P24">
        <f>IF(K24&lt;&gt;"",N24,0)</f>
        <v>0</v>
      </c>
    </row>
    <row r="25" spans="1:16" ht="12.75">
      <c r="A25" s="312">
        <v>533</v>
      </c>
      <c r="B25" s="75" t="s">
        <v>485</v>
      </c>
      <c r="C25" s="76" t="s">
        <v>703</v>
      </c>
      <c r="D25" s="77" t="s">
        <v>704</v>
      </c>
      <c r="E25" s="78"/>
      <c r="F25" s="77"/>
      <c r="G25" s="313" t="s">
        <v>122</v>
      </c>
      <c r="H25" s="75"/>
      <c r="I25" s="77"/>
      <c r="J25" s="79">
        <v>1000</v>
      </c>
      <c r="K25" s="314"/>
      <c r="L25" s="315" t="s">
        <v>485</v>
      </c>
      <c r="M25" s="316">
        <f>IF(K25&lt;&gt;"",L25-K25,0)</f>
        <v>0</v>
      </c>
      <c r="N25" s="317">
        <v>1000</v>
      </c>
      <c r="O25" s="318">
        <f>IF(K25&lt;&gt;"",N25*M25,0)</f>
        <v>0</v>
      </c>
      <c r="P25">
        <f>IF(K25&lt;&gt;"",N25,0)</f>
        <v>0</v>
      </c>
    </row>
    <row r="26" spans="1:16" ht="12.75">
      <c r="A26" s="312">
        <v>534</v>
      </c>
      <c r="B26" s="75" t="s">
        <v>485</v>
      </c>
      <c r="C26" s="76" t="s">
        <v>703</v>
      </c>
      <c r="D26" s="77" t="s">
        <v>705</v>
      </c>
      <c r="E26" s="78"/>
      <c r="F26" s="77"/>
      <c r="G26" s="313" t="s">
        <v>122</v>
      </c>
      <c r="H26" s="75"/>
      <c r="I26" s="77"/>
      <c r="J26" s="79">
        <v>1000</v>
      </c>
      <c r="K26" s="314"/>
      <c r="L26" s="315" t="s">
        <v>485</v>
      </c>
      <c r="M26" s="316">
        <f>IF(K26&lt;&gt;"",L26-K26,0)</f>
        <v>0</v>
      </c>
      <c r="N26" s="317">
        <v>1000</v>
      </c>
      <c r="O26" s="318">
        <f>IF(K26&lt;&gt;"",N26*M26,0)</f>
        <v>0</v>
      </c>
      <c r="P26">
        <f>IF(K26&lt;&gt;"",N26,0)</f>
        <v>0</v>
      </c>
    </row>
    <row r="27" spans="1:16" ht="12.75">
      <c r="A27" s="312">
        <v>536</v>
      </c>
      <c r="B27" s="75" t="s">
        <v>706</v>
      </c>
      <c r="C27" s="76" t="s">
        <v>707</v>
      </c>
      <c r="D27" s="77" t="s">
        <v>708</v>
      </c>
      <c r="E27" s="78"/>
      <c r="F27" s="77"/>
      <c r="G27" s="313" t="s">
        <v>122</v>
      </c>
      <c r="H27" s="75"/>
      <c r="I27" s="77"/>
      <c r="J27" s="79">
        <v>315.6</v>
      </c>
      <c r="K27" s="314"/>
      <c r="L27" s="315" t="s">
        <v>706</v>
      </c>
      <c r="M27" s="316">
        <f>IF(K27&lt;&gt;"",L27-K27,0)</f>
        <v>0</v>
      </c>
      <c r="N27" s="317">
        <v>315.6</v>
      </c>
      <c r="O27" s="318">
        <f>IF(K27&lt;&gt;"",N27*M27,0)</f>
        <v>0</v>
      </c>
      <c r="P27">
        <f>IF(K27&lt;&gt;"",N27,0)</f>
        <v>0</v>
      </c>
    </row>
    <row r="28" spans="1:16" ht="12.75">
      <c r="A28" s="312">
        <v>537</v>
      </c>
      <c r="B28" s="75" t="s">
        <v>706</v>
      </c>
      <c r="C28" s="76" t="s">
        <v>709</v>
      </c>
      <c r="D28" s="77" t="s">
        <v>710</v>
      </c>
      <c r="E28" s="78"/>
      <c r="F28" s="77"/>
      <c r="G28" s="313" t="s">
        <v>122</v>
      </c>
      <c r="H28" s="75"/>
      <c r="I28" s="77"/>
      <c r="J28" s="79">
        <v>79.1</v>
      </c>
      <c r="K28" s="314"/>
      <c r="L28" s="315" t="s">
        <v>706</v>
      </c>
      <c r="M28" s="316">
        <f>IF(K28&lt;&gt;"",L28-K28,0)</f>
        <v>0</v>
      </c>
      <c r="N28" s="317">
        <v>79.1</v>
      </c>
      <c r="O28" s="318">
        <f>IF(K28&lt;&gt;"",N28*M28,0)</f>
        <v>0</v>
      </c>
      <c r="P28">
        <f>IF(K28&lt;&gt;"",N28,0)</f>
        <v>0</v>
      </c>
    </row>
    <row r="29" spans="1:16" ht="12.75">
      <c r="A29" s="312">
        <v>538</v>
      </c>
      <c r="B29" s="75" t="s">
        <v>706</v>
      </c>
      <c r="C29" s="76" t="s">
        <v>711</v>
      </c>
      <c r="D29" s="77" t="s">
        <v>712</v>
      </c>
      <c r="E29" s="78"/>
      <c r="F29" s="77"/>
      <c r="G29" s="313" t="s">
        <v>122</v>
      </c>
      <c r="H29" s="75"/>
      <c r="I29" s="77"/>
      <c r="J29" s="79">
        <v>108.01</v>
      </c>
      <c r="K29" s="314"/>
      <c r="L29" s="315" t="s">
        <v>706</v>
      </c>
      <c r="M29" s="316">
        <f>IF(K29&lt;&gt;"",L29-K29,0)</f>
        <v>0</v>
      </c>
      <c r="N29" s="317">
        <v>108.01</v>
      </c>
      <c r="O29" s="318">
        <f>IF(K29&lt;&gt;"",N29*M29,0)</f>
        <v>0</v>
      </c>
      <c r="P29">
        <f>IF(K29&lt;&gt;"",N29,0)</f>
        <v>0</v>
      </c>
    </row>
    <row r="30" spans="1:16" ht="12.75">
      <c r="A30" s="312">
        <v>539</v>
      </c>
      <c r="B30" s="75" t="s">
        <v>706</v>
      </c>
      <c r="C30" s="76" t="s">
        <v>713</v>
      </c>
      <c r="D30" s="77" t="s">
        <v>714</v>
      </c>
      <c r="E30" s="78"/>
      <c r="F30" s="77"/>
      <c r="G30" s="313" t="s">
        <v>122</v>
      </c>
      <c r="H30" s="75"/>
      <c r="I30" s="77"/>
      <c r="J30" s="79">
        <v>2000</v>
      </c>
      <c r="K30" s="314"/>
      <c r="L30" s="315" t="s">
        <v>706</v>
      </c>
      <c r="M30" s="316">
        <f>IF(K30&lt;&gt;"",L30-K30,0)</f>
        <v>0</v>
      </c>
      <c r="N30" s="317">
        <v>2000</v>
      </c>
      <c r="O30" s="318">
        <f>IF(K30&lt;&gt;"",N30*M30,0)</f>
        <v>0</v>
      </c>
      <c r="P30">
        <f>IF(K30&lt;&gt;"",N30,0)</f>
        <v>0</v>
      </c>
    </row>
    <row r="31" spans="1:16" ht="12.75">
      <c r="A31" s="312">
        <v>540</v>
      </c>
      <c r="B31" s="75" t="s">
        <v>706</v>
      </c>
      <c r="C31" s="76" t="s">
        <v>715</v>
      </c>
      <c r="D31" s="77" t="s">
        <v>716</v>
      </c>
      <c r="E31" s="78"/>
      <c r="F31" s="77"/>
      <c r="G31" s="313" t="s">
        <v>122</v>
      </c>
      <c r="H31" s="75"/>
      <c r="I31" s="77"/>
      <c r="J31" s="79">
        <v>1000</v>
      </c>
      <c r="K31" s="314"/>
      <c r="L31" s="315" t="s">
        <v>706</v>
      </c>
      <c r="M31" s="316">
        <f>IF(K31&lt;&gt;"",L31-K31,0)</f>
        <v>0</v>
      </c>
      <c r="N31" s="317">
        <v>1000</v>
      </c>
      <c r="O31" s="318">
        <f>IF(K31&lt;&gt;"",N31*M31,0)</f>
        <v>0</v>
      </c>
      <c r="P31">
        <f>IF(K31&lt;&gt;"",N31,0)</f>
        <v>0</v>
      </c>
    </row>
    <row r="32" spans="1:16" ht="12.75">
      <c r="A32" s="312">
        <v>541</v>
      </c>
      <c r="B32" s="75" t="s">
        <v>706</v>
      </c>
      <c r="C32" s="76" t="s">
        <v>717</v>
      </c>
      <c r="D32" s="77" t="s">
        <v>718</v>
      </c>
      <c r="E32" s="78"/>
      <c r="F32" s="77"/>
      <c r="G32" s="313" t="s">
        <v>122</v>
      </c>
      <c r="H32" s="75"/>
      <c r="I32" s="77"/>
      <c r="J32" s="79">
        <v>300</v>
      </c>
      <c r="K32" s="314"/>
      <c r="L32" s="315" t="s">
        <v>706</v>
      </c>
      <c r="M32" s="316">
        <f>IF(K32&lt;&gt;"",L32-K32,0)</f>
        <v>0</v>
      </c>
      <c r="N32" s="317">
        <v>300</v>
      </c>
      <c r="O32" s="318">
        <f>IF(K32&lt;&gt;"",N32*M32,0)</f>
        <v>0</v>
      </c>
      <c r="P32">
        <f>IF(K32&lt;&gt;"",N32,0)</f>
        <v>0</v>
      </c>
    </row>
    <row r="33" spans="1:16" ht="12.75">
      <c r="A33" s="312">
        <v>547</v>
      </c>
      <c r="B33" s="75" t="s">
        <v>497</v>
      </c>
      <c r="C33" s="76" t="s">
        <v>684</v>
      </c>
      <c r="D33" s="77" t="s">
        <v>685</v>
      </c>
      <c r="E33" s="78"/>
      <c r="F33" s="77"/>
      <c r="G33" s="313" t="s">
        <v>122</v>
      </c>
      <c r="H33" s="75"/>
      <c r="I33" s="77"/>
      <c r="J33" s="79">
        <v>581.02</v>
      </c>
      <c r="K33" s="314"/>
      <c r="L33" s="315" t="s">
        <v>497</v>
      </c>
      <c r="M33" s="316">
        <f>IF(K33&lt;&gt;"",L33-K33,0)</f>
        <v>0</v>
      </c>
      <c r="N33" s="317">
        <v>581.02</v>
      </c>
      <c r="O33" s="318">
        <f>IF(K33&lt;&gt;"",N33*M33,0)</f>
        <v>0</v>
      </c>
      <c r="P33">
        <f>IF(K33&lt;&gt;"",N33,0)</f>
        <v>0</v>
      </c>
    </row>
    <row r="34" spans="1:16" ht="12.75">
      <c r="A34" s="312">
        <v>562</v>
      </c>
      <c r="B34" s="75" t="s">
        <v>497</v>
      </c>
      <c r="C34" s="76" t="s">
        <v>686</v>
      </c>
      <c r="D34" s="77" t="s">
        <v>687</v>
      </c>
      <c r="E34" s="78"/>
      <c r="F34" s="77"/>
      <c r="G34" s="313" t="s">
        <v>122</v>
      </c>
      <c r="H34" s="75"/>
      <c r="I34" s="77"/>
      <c r="J34" s="79">
        <v>49.39</v>
      </c>
      <c r="K34" s="314"/>
      <c r="L34" s="315" t="s">
        <v>497</v>
      </c>
      <c r="M34" s="316">
        <f>IF(K34&lt;&gt;"",L34-K34,0)</f>
        <v>0</v>
      </c>
      <c r="N34" s="317">
        <v>49.39</v>
      </c>
      <c r="O34" s="318">
        <f>IF(K34&lt;&gt;"",N34*M34,0)</f>
        <v>0</v>
      </c>
      <c r="P34">
        <f>IF(K34&lt;&gt;"",N34,0)</f>
        <v>0</v>
      </c>
    </row>
    <row r="35" spans="1:16" ht="12.75">
      <c r="A35" s="312">
        <v>563</v>
      </c>
      <c r="B35" s="75" t="s">
        <v>497</v>
      </c>
      <c r="C35" s="76" t="s">
        <v>686</v>
      </c>
      <c r="D35" s="77" t="s">
        <v>688</v>
      </c>
      <c r="E35" s="78"/>
      <c r="F35" s="77"/>
      <c r="G35" s="313" t="s">
        <v>122</v>
      </c>
      <c r="H35" s="75"/>
      <c r="I35" s="77"/>
      <c r="J35" s="79">
        <v>193.55</v>
      </c>
      <c r="K35" s="314"/>
      <c r="L35" s="315" t="s">
        <v>497</v>
      </c>
      <c r="M35" s="316">
        <f>IF(K35&lt;&gt;"",L35-K35,0)</f>
        <v>0</v>
      </c>
      <c r="N35" s="317">
        <v>193.55</v>
      </c>
      <c r="O35" s="318">
        <f>IF(K35&lt;&gt;"",N35*M35,0)</f>
        <v>0</v>
      </c>
      <c r="P35">
        <f>IF(K35&lt;&gt;"",N35,0)</f>
        <v>0</v>
      </c>
    </row>
    <row r="36" spans="1:16" ht="12.75">
      <c r="A36" s="312">
        <v>564</v>
      </c>
      <c r="B36" s="75" t="s">
        <v>497</v>
      </c>
      <c r="C36" s="76" t="s">
        <v>686</v>
      </c>
      <c r="D36" s="77" t="s">
        <v>688</v>
      </c>
      <c r="E36" s="78"/>
      <c r="F36" s="77"/>
      <c r="G36" s="313" t="s">
        <v>122</v>
      </c>
      <c r="H36" s="75"/>
      <c r="I36" s="77"/>
      <c r="J36" s="79">
        <v>383.95</v>
      </c>
      <c r="K36" s="314"/>
      <c r="L36" s="315" t="s">
        <v>497</v>
      </c>
      <c r="M36" s="316">
        <f>IF(K36&lt;&gt;"",L36-K36,0)</f>
        <v>0</v>
      </c>
      <c r="N36" s="317">
        <v>383.95</v>
      </c>
      <c r="O36" s="318">
        <f>IF(K36&lt;&gt;"",N36*M36,0)</f>
        <v>0</v>
      </c>
      <c r="P36">
        <f>IF(K36&lt;&gt;"",N36,0)</f>
        <v>0</v>
      </c>
    </row>
    <row r="37" spans="1:16" ht="12.75">
      <c r="A37" s="312">
        <v>565</v>
      </c>
      <c r="B37" s="75" t="s">
        <v>497</v>
      </c>
      <c r="C37" s="76" t="s">
        <v>686</v>
      </c>
      <c r="D37" s="77" t="s">
        <v>688</v>
      </c>
      <c r="E37" s="78"/>
      <c r="F37" s="77"/>
      <c r="G37" s="313" t="s">
        <v>122</v>
      </c>
      <c r="H37" s="75"/>
      <c r="I37" s="77"/>
      <c r="J37" s="79">
        <v>105.66</v>
      </c>
      <c r="K37" s="314"/>
      <c r="L37" s="315" t="s">
        <v>497</v>
      </c>
      <c r="M37" s="316">
        <f>IF(K37&lt;&gt;"",L37-K37,0)</f>
        <v>0</v>
      </c>
      <c r="N37" s="317">
        <v>105.66</v>
      </c>
      <c r="O37" s="318">
        <f>IF(K37&lt;&gt;"",N37*M37,0)</f>
        <v>0</v>
      </c>
      <c r="P37">
        <f>IF(K37&lt;&gt;"",N37,0)</f>
        <v>0</v>
      </c>
    </row>
    <row r="38" spans="1:16" ht="12.75">
      <c r="A38" s="312">
        <v>566</v>
      </c>
      <c r="B38" s="75" t="s">
        <v>497</v>
      </c>
      <c r="C38" s="76" t="s">
        <v>686</v>
      </c>
      <c r="D38" s="77" t="s">
        <v>719</v>
      </c>
      <c r="E38" s="78"/>
      <c r="F38" s="77"/>
      <c r="G38" s="313" t="s">
        <v>122</v>
      </c>
      <c r="H38" s="75"/>
      <c r="I38" s="77"/>
      <c r="J38" s="79">
        <v>470</v>
      </c>
      <c r="K38" s="314"/>
      <c r="L38" s="315" t="s">
        <v>497</v>
      </c>
      <c r="M38" s="316">
        <f>IF(K38&lt;&gt;"",L38-K38,0)</f>
        <v>0</v>
      </c>
      <c r="N38" s="317">
        <v>470</v>
      </c>
      <c r="O38" s="318">
        <f>IF(K38&lt;&gt;"",N38*M38,0)</f>
        <v>0</v>
      </c>
      <c r="P38">
        <f>IF(K38&lt;&gt;"",N38,0)</f>
        <v>0</v>
      </c>
    </row>
    <row r="39" spans="1:16" ht="12.75">
      <c r="A39" s="312">
        <v>567</v>
      </c>
      <c r="B39" s="75" t="s">
        <v>497</v>
      </c>
      <c r="C39" s="76" t="s">
        <v>686</v>
      </c>
      <c r="D39" s="77" t="s">
        <v>720</v>
      </c>
      <c r="E39" s="78"/>
      <c r="F39" s="77"/>
      <c r="G39" s="313" t="s">
        <v>122</v>
      </c>
      <c r="H39" s="75"/>
      <c r="I39" s="77"/>
      <c r="J39" s="79">
        <v>121.84</v>
      </c>
      <c r="K39" s="314"/>
      <c r="L39" s="315" t="s">
        <v>497</v>
      </c>
      <c r="M39" s="316">
        <f>IF(K39&lt;&gt;"",L39-K39,0)</f>
        <v>0</v>
      </c>
      <c r="N39" s="317">
        <v>121.84</v>
      </c>
      <c r="O39" s="318">
        <f>IF(K39&lt;&gt;"",N39*M39,0)</f>
        <v>0</v>
      </c>
      <c r="P39">
        <f>IF(K39&lt;&gt;"",N39,0)</f>
        <v>0</v>
      </c>
    </row>
    <row r="40" spans="1:16" ht="12.75">
      <c r="A40" s="312">
        <v>568</v>
      </c>
      <c r="B40" s="75" t="s">
        <v>497</v>
      </c>
      <c r="C40" s="76" t="s">
        <v>686</v>
      </c>
      <c r="D40" s="77" t="s">
        <v>688</v>
      </c>
      <c r="E40" s="78"/>
      <c r="F40" s="77"/>
      <c r="G40" s="313" t="s">
        <v>122</v>
      </c>
      <c r="H40" s="75"/>
      <c r="I40" s="77"/>
      <c r="J40" s="79">
        <v>164.84</v>
      </c>
      <c r="K40" s="314"/>
      <c r="L40" s="315" t="s">
        <v>497</v>
      </c>
      <c r="M40" s="316">
        <f>IF(K40&lt;&gt;"",L40-K40,0)</f>
        <v>0</v>
      </c>
      <c r="N40" s="317">
        <v>164.84</v>
      </c>
      <c r="O40" s="318">
        <f>IF(K40&lt;&gt;"",N40*M40,0)</f>
        <v>0</v>
      </c>
      <c r="P40">
        <f>IF(K40&lt;&gt;"",N40,0)</f>
        <v>0</v>
      </c>
    </row>
    <row r="41" spans="1:16" ht="12.75">
      <c r="A41" s="312">
        <v>585</v>
      </c>
      <c r="B41" s="75" t="s">
        <v>497</v>
      </c>
      <c r="C41" s="76" t="s">
        <v>675</v>
      </c>
      <c r="D41" s="77" t="s">
        <v>721</v>
      </c>
      <c r="E41" s="78"/>
      <c r="F41" s="77"/>
      <c r="G41" s="313" t="s">
        <v>122</v>
      </c>
      <c r="H41" s="75"/>
      <c r="I41" s="77"/>
      <c r="J41" s="79">
        <v>129.2</v>
      </c>
      <c r="K41" s="314"/>
      <c r="L41" s="315" t="s">
        <v>497</v>
      </c>
      <c r="M41" s="316">
        <f>IF(K41&lt;&gt;"",L41-K41,0)</f>
        <v>0</v>
      </c>
      <c r="N41" s="317">
        <v>129.2</v>
      </c>
      <c r="O41" s="318">
        <f>IF(K41&lt;&gt;"",N41*M41,0)</f>
        <v>0</v>
      </c>
      <c r="P41">
        <f>IF(K41&lt;&gt;"",N41,0)</f>
        <v>0</v>
      </c>
    </row>
    <row r="42" spans="1:16" ht="12.75">
      <c r="A42" s="312">
        <v>586</v>
      </c>
      <c r="B42" s="75" t="s">
        <v>592</v>
      </c>
      <c r="C42" s="76" t="s">
        <v>722</v>
      </c>
      <c r="D42" s="77" t="s">
        <v>723</v>
      </c>
      <c r="E42" s="78"/>
      <c r="F42" s="77"/>
      <c r="G42" s="313" t="s">
        <v>122</v>
      </c>
      <c r="H42" s="75"/>
      <c r="I42" s="77"/>
      <c r="J42" s="79">
        <v>270</v>
      </c>
      <c r="K42" s="314"/>
      <c r="L42" s="315" t="s">
        <v>592</v>
      </c>
      <c r="M42" s="316">
        <f>IF(K42&lt;&gt;"",L42-K42,0)</f>
        <v>0</v>
      </c>
      <c r="N42" s="317">
        <v>270</v>
      </c>
      <c r="O42" s="318">
        <f>IF(K42&lt;&gt;"",N42*M42,0)</f>
        <v>0</v>
      </c>
      <c r="P42">
        <f>IF(K42&lt;&gt;"",N42,0)</f>
        <v>0</v>
      </c>
    </row>
    <row r="43" spans="1:16" ht="12.75">
      <c r="A43" s="312">
        <v>587</v>
      </c>
      <c r="B43" s="75" t="s">
        <v>592</v>
      </c>
      <c r="C43" s="76" t="s">
        <v>722</v>
      </c>
      <c r="D43" s="77" t="s">
        <v>723</v>
      </c>
      <c r="E43" s="78"/>
      <c r="F43" s="77"/>
      <c r="G43" s="313" t="s">
        <v>122</v>
      </c>
      <c r="H43" s="75"/>
      <c r="I43" s="77"/>
      <c r="J43" s="79">
        <v>270</v>
      </c>
      <c r="K43" s="314"/>
      <c r="L43" s="315" t="s">
        <v>592</v>
      </c>
      <c r="M43" s="316">
        <f>IF(K43&lt;&gt;"",L43-K43,0)</f>
        <v>0</v>
      </c>
      <c r="N43" s="317">
        <v>270</v>
      </c>
      <c r="O43" s="318">
        <f>IF(K43&lt;&gt;"",N43*M43,0)</f>
        <v>0</v>
      </c>
      <c r="P43">
        <f>IF(K43&lt;&gt;"",N43,0)</f>
        <v>0</v>
      </c>
    </row>
    <row r="44" spans="1:16" ht="12.75">
      <c r="A44" s="312">
        <v>588</v>
      </c>
      <c r="B44" s="75" t="s">
        <v>592</v>
      </c>
      <c r="C44" s="76" t="s">
        <v>724</v>
      </c>
      <c r="D44" s="77" t="s">
        <v>725</v>
      </c>
      <c r="E44" s="78"/>
      <c r="F44" s="77"/>
      <c r="G44" s="313" t="s">
        <v>122</v>
      </c>
      <c r="H44" s="75"/>
      <c r="I44" s="77"/>
      <c r="J44" s="79">
        <v>117.7</v>
      </c>
      <c r="K44" s="314"/>
      <c r="L44" s="315" t="s">
        <v>592</v>
      </c>
      <c r="M44" s="316">
        <f>IF(K44&lt;&gt;"",L44-K44,0)</f>
        <v>0</v>
      </c>
      <c r="N44" s="317">
        <v>117.7</v>
      </c>
      <c r="O44" s="318">
        <f>IF(K44&lt;&gt;"",N44*M44,0)</f>
        <v>0</v>
      </c>
      <c r="P44">
        <f>IF(K44&lt;&gt;"",N44,0)</f>
        <v>0</v>
      </c>
    </row>
    <row r="45" spans="1:16" ht="12.75">
      <c r="A45" s="312">
        <v>589</v>
      </c>
      <c r="B45" s="75" t="s">
        <v>592</v>
      </c>
      <c r="C45" s="76" t="s">
        <v>726</v>
      </c>
      <c r="D45" s="77" t="s">
        <v>727</v>
      </c>
      <c r="E45" s="78"/>
      <c r="F45" s="77"/>
      <c r="G45" s="313" t="s">
        <v>122</v>
      </c>
      <c r="H45" s="75"/>
      <c r="I45" s="77"/>
      <c r="J45" s="79">
        <v>3738.58</v>
      </c>
      <c r="K45" s="314"/>
      <c r="L45" s="315" t="s">
        <v>592</v>
      </c>
      <c r="M45" s="316">
        <f>IF(K45&lt;&gt;"",L45-K45,0)</f>
        <v>0</v>
      </c>
      <c r="N45" s="317">
        <v>3738.58</v>
      </c>
      <c r="O45" s="318">
        <f>IF(K45&lt;&gt;"",N45*M45,0)</f>
        <v>0</v>
      </c>
      <c r="P45">
        <f>IF(K45&lt;&gt;"",N45,0)</f>
        <v>0</v>
      </c>
    </row>
    <row r="46" spans="1:16" ht="12.75">
      <c r="A46" s="312">
        <v>590</v>
      </c>
      <c r="B46" s="75" t="s">
        <v>531</v>
      </c>
      <c r="C46" s="76" t="s">
        <v>728</v>
      </c>
      <c r="D46" s="77" t="s">
        <v>729</v>
      </c>
      <c r="E46" s="78"/>
      <c r="F46" s="77"/>
      <c r="G46" s="313" t="s">
        <v>158</v>
      </c>
      <c r="H46" s="75"/>
      <c r="I46" s="77"/>
      <c r="J46" s="79">
        <v>190.4</v>
      </c>
      <c r="K46" s="314"/>
      <c r="L46" s="315" t="s">
        <v>531</v>
      </c>
      <c r="M46" s="316">
        <f>IF(K46&lt;&gt;"",L46-K46,0)</f>
        <v>0</v>
      </c>
      <c r="N46" s="317">
        <v>190.4</v>
      </c>
      <c r="O46" s="318">
        <f>IF(K46&lt;&gt;"",N46*M46,0)</f>
        <v>0</v>
      </c>
      <c r="P46">
        <f>IF(K46&lt;&gt;"",N46,0)</f>
        <v>0</v>
      </c>
    </row>
    <row r="47" spans="1:16" ht="12.75">
      <c r="A47" s="312">
        <v>591</v>
      </c>
      <c r="B47" s="75" t="s">
        <v>531</v>
      </c>
      <c r="C47" s="76" t="s">
        <v>728</v>
      </c>
      <c r="D47" s="77" t="s">
        <v>730</v>
      </c>
      <c r="E47" s="78"/>
      <c r="F47" s="77"/>
      <c r="G47" s="313" t="s">
        <v>122</v>
      </c>
      <c r="H47" s="75"/>
      <c r="I47" s="77"/>
      <c r="J47" s="79">
        <v>161.3</v>
      </c>
      <c r="K47" s="314"/>
      <c r="L47" s="315" t="s">
        <v>531</v>
      </c>
      <c r="M47" s="316">
        <f>IF(K47&lt;&gt;"",L47-K47,0)</f>
        <v>0</v>
      </c>
      <c r="N47" s="317">
        <v>161.3</v>
      </c>
      <c r="O47" s="318">
        <f>IF(K47&lt;&gt;"",N47*M47,0)</f>
        <v>0</v>
      </c>
      <c r="P47">
        <f>IF(K47&lt;&gt;"",N47,0)</f>
        <v>0</v>
      </c>
    </row>
    <row r="48" spans="1:16" ht="12.75">
      <c r="A48" s="312">
        <v>592</v>
      </c>
      <c r="B48" s="75" t="s">
        <v>531</v>
      </c>
      <c r="C48" s="76" t="s">
        <v>728</v>
      </c>
      <c r="D48" s="77" t="s">
        <v>731</v>
      </c>
      <c r="E48" s="78"/>
      <c r="F48" s="77"/>
      <c r="G48" s="313" t="s">
        <v>122</v>
      </c>
      <c r="H48" s="75"/>
      <c r="I48" s="77"/>
      <c r="J48" s="79">
        <v>466.1</v>
      </c>
      <c r="K48" s="314"/>
      <c r="L48" s="315" t="s">
        <v>531</v>
      </c>
      <c r="M48" s="316">
        <f>IF(K48&lt;&gt;"",L48-K48,0)</f>
        <v>0</v>
      </c>
      <c r="N48" s="317">
        <v>466.1</v>
      </c>
      <c r="O48" s="318">
        <f>IF(K48&lt;&gt;"",N48*M48,0)</f>
        <v>0</v>
      </c>
      <c r="P48">
        <f>IF(K48&lt;&gt;"",N48,0)</f>
        <v>0</v>
      </c>
    </row>
    <row r="49" spans="1:16" ht="12.75">
      <c r="A49" s="312">
        <v>593</v>
      </c>
      <c r="B49" s="75" t="s">
        <v>531</v>
      </c>
      <c r="C49" s="76" t="s">
        <v>728</v>
      </c>
      <c r="D49" s="77" t="s">
        <v>732</v>
      </c>
      <c r="E49" s="78"/>
      <c r="F49" s="77"/>
      <c r="G49" s="313" t="s">
        <v>122</v>
      </c>
      <c r="H49" s="75"/>
      <c r="I49" s="77"/>
      <c r="J49" s="79">
        <v>215.9</v>
      </c>
      <c r="K49" s="314"/>
      <c r="L49" s="315" t="s">
        <v>531</v>
      </c>
      <c r="M49" s="316">
        <f>IF(K49&lt;&gt;"",L49-K49,0)</f>
        <v>0</v>
      </c>
      <c r="N49" s="317">
        <v>215.9</v>
      </c>
      <c r="O49" s="318">
        <f>IF(K49&lt;&gt;"",N49*M49,0)</f>
        <v>0</v>
      </c>
      <c r="P49">
        <f>IF(K49&lt;&gt;"",N49,0)</f>
        <v>0</v>
      </c>
    </row>
    <row r="50" spans="1:16" ht="12.75">
      <c r="A50" s="312">
        <v>594</v>
      </c>
      <c r="B50" s="75" t="s">
        <v>531</v>
      </c>
      <c r="C50" s="76" t="s">
        <v>733</v>
      </c>
      <c r="D50" s="77" t="s">
        <v>734</v>
      </c>
      <c r="E50" s="78"/>
      <c r="F50" s="77"/>
      <c r="G50" s="313" t="s">
        <v>122</v>
      </c>
      <c r="H50" s="75"/>
      <c r="I50" s="77"/>
      <c r="J50" s="79">
        <v>4442.34</v>
      </c>
      <c r="K50" s="314"/>
      <c r="L50" s="315" t="s">
        <v>531</v>
      </c>
      <c r="M50" s="316">
        <f>IF(K50&lt;&gt;"",L50-K50,0)</f>
        <v>0</v>
      </c>
      <c r="N50" s="317">
        <v>4442.34</v>
      </c>
      <c r="O50" s="318">
        <f>IF(K50&lt;&gt;"",N50*M50,0)</f>
        <v>0</v>
      </c>
      <c r="P50">
        <f>IF(K50&lt;&gt;"",N50,0)</f>
        <v>0</v>
      </c>
    </row>
    <row r="51" spans="1:16" ht="12.75">
      <c r="A51" s="312">
        <v>595</v>
      </c>
      <c r="B51" s="75" t="s">
        <v>531</v>
      </c>
      <c r="C51" s="76" t="s">
        <v>735</v>
      </c>
      <c r="D51" s="77" t="s">
        <v>736</v>
      </c>
      <c r="E51" s="78"/>
      <c r="F51" s="77"/>
      <c r="G51" s="313" t="s">
        <v>122</v>
      </c>
      <c r="H51" s="75"/>
      <c r="I51" s="77"/>
      <c r="J51" s="79">
        <v>350</v>
      </c>
      <c r="K51" s="314"/>
      <c r="L51" s="315" t="s">
        <v>531</v>
      </c>
      <c r="M51" s="316">
        <f>IF(K51&lt;&gt;"",L51-K51,0)</f>
        <v>0</v>
      </c>
      <c r="N51" s="317">
        <v>350</v>
      </c>
      <c r="O51" s="318">
        <f>IF(K51&lt;&gt;"",N51*M51,0)</f>
        <v>0</v>
      </c>
      <c r="P51">
        <f>IF(K51&lt;&gt;"",N51,0)</f>
        <v>0</v>
      </c>
    </row>
    <row r="52" spans="1:16" ht="12.75">
      <c r="A52" s="312">
        <v>596</v>
      </c>
      <c r="B52" s="75" t="s">
        <v>531</v>
      </c>
      <c r="C52" s="76" t="s">
        <v>735</v>
      </c>
      <c r="D52" s="77" t="s">
        <v>737</v>
      </c>
      <c r="E52" s="78"/>
      <c r="F52" s="77"/>
      <c r="G52" s="313" t="s">
        <v>122</v>
      </c>
      <c r="H52" s="75"/>
      <c r="I52" s="77"/>
      <c r="J52" s="79">
        <v>21.54</v>
      </c>
      <c r="K52" s="314"/>
      <c r="L52" s="315" t="s">
        <v>531</v>
      </c>
      <c r="M52" s="316">
        <f>IF(K52&lt;&gt;"",L52-K52,0)</f>
        <v>0</v>
      </c>
      <c r="N52" s="317">
        <v>21.54</v>
      </c>
      <c r="O52" s="318">
        <f>IF(K52&lt;&gt;"",N52*M52,0)</f>
        <v>0</v>
      </c>
      <c r="P52">
        <f>IF(K52&lt;&gt;"",N52,0)</f>
        <v>0</v>
      </c>
    </row>
    <row r="53" spans="1:16" ht="12.75">
      <c r="A53" s="312">
        <v>597</v>
      </c>
      <c r="B53" s="75" t="s">
        <v>471</v>
      </c>
      <c r="C53" s="76" t="s">
        <v>738</v>
      </c>
      <c r="D53" s="77" t="s">
        <v>739</v>
      </c>
      <c r="E53" s="78"/>
      <c r="F53" s="77"/>
      <c r="G53" s="313" t="s">
        <v>122</v>
      </c>
      <c r="H53" s="75"/>
      <c r="I53" s="77"/>
      <c r="J53" s="79">
        <v>1550</v>
      </c>
      <c r="K53" s="314"/>
      <c r="L53" s="315" t="s">
        <v>471</v>
      </c>
      <c r="M53" s="316">
        <f>IF(K53&lt;&gt;"",L53-K53,0)</f>
        <v>0</v>
      </c>
      <c r="N53" s="317">
        <v>1550</v>
      </c>
      <c r="O53" s="318">
        <f>IF(K53&lt;&gt;"",N53*M53,0)</f>
        <v>0</v>
      </c>
      <c r="P53">
        <f>IF(K53&lt;&gt;"",N53,0)</f>
        <v>0</v>
      </c>
    </row>
    <row r="54" spans="1:16" ht="12.75">
      <c r="A54" s="312">
        <v>598</v>
      </c>
      <c r="B54" s="75" t="s">
        <v>471</v>
      </c>
      <c r="C54" s="76" t="s">
        <v>740</v>
      </c>
      <c r="D54" s="77" t="s">
        <v>741</v>
      </c>
      <c r="E54" s="78"/>
      <c r="F54" s="77"/>
      <c r="G54" s="313" t="s">
        <v>122</v>
      </c>
      <c r="H54" s="75"/>
      <c r="I54" s="77"/>
      <c r="J54" s="79">
        <v>240.51</v>
      </c>
      <c r="K54" s="314"/>
      <c r="L54" s="315" t="s">
        <v>471</v>
      </c>
      <c r="M54" s="316">
        <f>IF(K54&lt;&gt;"",L54-K54,0)</f>
        <v>0</v>
      </c>
      <c r="N54" s="317">
        <v>240.51</v>
      </c>
      <c r="O54" s="318">
        <f>IF(K54&lt;&gt;"",N54*M54,0)</f>
        <v>0</v>
      </c>
      <c r="P54">
        <f>IF(K54&lt;&gt;"",N54,0)</f>
        <v>0</v>
      </c>
    </row>
    <row r="55" spans="1:16" ht="12.75">
      <c r="A55" s="312">
        <v>599</v>
      </c>
      <c r="B55" s="75" t="s">
        <v>471</v>
      </c>
      <c r="C55" s="76" t="s">
        <v>742</v>
      </c>
      <c r="D55" s="77" t="s">
        <v>743</v>
      </c>
      <c r="E55" s="78"/>
      <c r="F55" s="77"/>
      <c r="G55" s="313" t="s">
        <v>122</v>
      </c>
      <c r="H55" s="75"/>
      <c r="I55" s="77"/>
      <c r="J55" s="79">
        <v>112.58</v>
      </c>
      <c r="K55" s="314"/>
      <c r="L55" s="315" t="s">
        <v>471</v>
      </c>
      <c r="M55" s="316">
        <f>IF(K55&lt;&gt;"",L55-K55,0)</f>
        <v>0</v>
      </c>
      <c r="N55" s="317">
        <v>112.58</v>
      </c>
      <c r="O55" s="318">
        <f>IF(K55&lt;&gt;"",N55*M55,0)</f>
        <v>0</v>
      </c>
      <c r="P55">
        <f>IF(K55&lt;&gt;"",N55,0)</f>
        <v>0</v>
      </c>
    </row>
    <row r="56" spans="1:16" ht="12.75">
      <c r="A56" s="312">
        <v>600</v>
      </c>
      <c r="B56" s="75" t="s">
        <v>471</v>
      </c>
      <c r="C56" s="76" t="s">
        <v>744</v>
      </c>
      <c r="D56" s="77" t="s">
        <v>745</v>
      </c>
      <c r="E56" s="78"/>
      <c r="F56" s="77"/>
      <c r="G56" s="313" t="s">
        <v>122</v>
      </c>
      <c r="H56" s="75"/>
      <c r="I56" s="77"/>
      <c r="J56" s="79">
        <v>77.76</v>
      </c>
      <c r="K56" s="314"/>
      <c r="L56" s="315" t="s">
        <v>471</v>
      </c>
      <c r="M56" s="316">
        <f>IF(K56&lt;&gt;"",L56-K56,0)</f>
        <v>0</v>
      </c>
      <c r="N56" s="317">
        <v>77.76</v>
      </c>
      <c r="O56" s="318">
        <f>IF(K56&lt;&gt;"",N56*M56,0)</f>
        <v>0</v>
      </c>
      <c r="P56">
        <f>IF(K56&lt;&gt;"",N56,0)</f>
        <v>0</v>
      </c>
    </row>
    <row r="57" spans="1:16" ht="12.75">
      <c r="A57" s="312">
        <v>601</v>
      </c>
      <c r="B57" s="75" t="s">
        <v>471</v>
      </c>
      <c r="C57" s="76" t="s">
        <v>746</v>
      </c>
      <c r="D57" s="77" t="s">
        <v>747</v>
      </c>
      <c r="E57" s="78"/>
      <c r="F57" s="77"/>
      <c r="G57" s="313" t="s">
        <v>122</v>
      </c>
      <c r="H57" s="75"/>
      <c r="I57" s="77"/>
      <c r="J57" s="79">
        <v>31.12</v>
      </c>
      <c r="K57" s="314"/>
      <c r="L57" s="315" t="s">
        <v>471</v>
      </c>
      <c r="M57" s="316">
        <f>IF(K57&lt;&gt;"",L57-K57,0)</f>
        <v>0</v>
      </c>
      <c r="N57" s="317">
        <v>31.12</v>
      </c>
      <c r="O57" s="318">
        <f>IF(K57&lt;&gt;"",N57*M57,0)</f>
        <v>0</v>
      </c>
      <c r="P57">
        <f>IF(K57&lt;&gt;"",N57,0)</f>
        <v>0</v>
      </c>
    </row>
    <row r="58" spans="1:16" ht="12.75">
      <c r="A58" s="312">
        <v>617</v>
      </c>
      <c r="B58" s="75" t="s">
        <v>471</v>
      </c>
      <c r="C58" s="76" t="s">
        <v>684</v>
      </c>
      <c r="D58" s="77" t="s">
        <v>685</v>
      </c>
      <c r="E58" s="78"/>
      <c r="F58" s="77"/>
      <c r="G58" s="313" t="s">
        <v>122</v>
      </c>
      <c r="H58" s="75"/>
      <c r="I58" s="77"/>
      <c r="J58" s="79">
        <v>581.02</v>
      </c>
      <c r="K58" s="314"/>
      <c r="L58" s="315" t="s">
        <v>471</v>
      </c>
      <c r="M58" s="316">
        <f>IF(K58&lt;&gt;"",L58-K58,0)</f>
        <v>0</v>
      </c>
      <c r="N58" s="317">
        <v>581.02</v>
      </c>
      <c r="O58" s="318">
        <f>IF(K58&lt;&gt;"",N58*M58,0)</f>
        <v>0</v>
      </c>
      <c r="P58">
        <f>IF(K58&lt;&gt;"",N58,0)</f>
        <v>0</v>
      </c>
    </row>
    <row r="59" spans="1:16" ht="12.75">
      <c r="A59" s="312">
        <v>643</v>
      </c>
      <c r="B59" s="75" t="s">
        <v>247</v>
      </c>
      <c r="C59" s="76" t="s">
        <v>686</v>
      </c>
      <c r="D59" s="77" t="s">
        <v>688</v>
      </c>
      <c r="E59" s="78"/>
      <c r="F59" s="77"/>
      <c r="G59" s="313" t="s">
        <v>122</v>
      </c>
      <c r="H59" s="75"/>
      <c r="I59" s="77"/>
      <c r="J59" s="79">
        <v>381.32</v>
      </c>
      <c r="K59" s="314"/>
      <c r="L59" s="315" t="s">
        <v>247</v>
      </c>
      <c r="M59" s="316">
        <f>IF(K59&lt;&gt;"",L59-K59,0)</f>
        <v>0</v>
      </c>
      <c r="N59" s="317">
        <v>381.32</v>
      </c>
      <c r="O59" s="318">
        <f>IF(K59&lt;&gt;"",N59*M59,0)</f>
        <v>0</v>
      </c>
      <c r="P59">
        <f>IF(K59&lt;&gt;"",N59,0)</f>
        <v>0</v>
      </c>
    </row>
    <row r="60" spans="1:16" ht="12.75">
      <c r="A60" s="312">
        <v>644</v>
      </c>
      <c r="B60" s="75" t="s">
        <v>247</v>
      </c>
      <c r="C60" s="76" t="s">
        <v>686</v>
      </c>
      <c r="D60" s="77" t="s">
        <v>688</v>
      </c>
      <c r="E60" s="78"/>
      <c r="F60" s="77"/>
      <c r="G60" s="313" t="s">
        <v>122</v>
      </c>
      <c r="H60" s="75"/>
      <c r="I60" s="77"/>
      <c r="J60" s="79">
        <v>659.1</v>
      </c>
      <c r="K60" s="314"/>
      <c r="L60" s="315" t="s">
        <v>247</v>
      </c>
      <c r="M60" s="316">
        <f>IF(K60&lt;&gt;"",L60-K60,0)</f>
        <v>0</v>
      </c>
      <c r="N60" s="317">
        <v>659.1</v>
      </c>
      <c r="O60" s="318">
        <f>IF(K60&lt;&gt;"",N60*M60,0)</f>
        <v>0</v>
      </c>
      <c r="P60">
        <f>IF(K60&lt;&gt;"",N60,0)</f>
        <v>0</v>
      </c>
    </row>
    <row r="61" spans="1:16" ht="12.75">
      <c r="A61" s="312">
        <v>645</v>
      </c>
      <c r="B61" s="75" t="s">
        <v>247</v>
      </c>
      <c r="C61" s="76" t="s">
        <v>686</v>
      </c>
      <c r="D61" s="77" t="s">
        <v>688</v>
      </c>
      <c r="E61" s="78"/>
      <c r="F61" s="77"/>
      <c r="G61" s="313" t="s">
        <v>122</v>
      </c>
      <c r="H61" s="75"/>
      <c r="I61" s="77"/>
      <c r="J61" s="79">
        <v>207.24</v>
      </c>
      <c r="K61" s="314"/>
      <c r="L61" s="315" t="s">
        <v>247</v>
      </c>
      <c r="M61" s="316">
        <f>IF(K61&lt;&gt;"",L61-K61,0)</f>
        <v>0</v>
      </c>
      <c r="N61" s="317">
        <v>207.24</v>
      </c>
      <c r="O61" s="318">
        <f>IF(K61&lt;&gt;"",N61*M61,0)</f>
        <v>0</v>
      </c>
      <c r="P61">
        <f>IF(K61&lt;&gt;"",N61,0)</f>
        <v>0</v>
      </c>
    </row>
    <row r="62" spans="1:16" ht="12.75">
      <c r="A62" s="312">
        <v>646</v>
      </c>
      <c r="B62" s="75" t="s">
        <v>247</v>
      </c>
      <c r="C62" s="76" t="s">
        <v>686</v>
      </c>
      <c r="D62" s="77" t="s">
        <v>688</v>
      </c>
      <c r="E62" s="78"/>
      <c r="F62" s="77"/>
      <c r="G62" s="313" t="s">
        <v>122</v>
      </c>
      <c r="H62" s="75"/>
      <c r="I62" s="77"/>
      <c r="J62" s="79">
        <v>200</v>
      </c>
      <c r="K62" s="314"/>
      <c r="L62" s="315" t="s">
        <v>247</v>
      </c>
      <c r="M62" s="316">
        <f>IF(K62&lt;&gt;"",L62-K62,0)</f>
        <v>0</v>
      </c>
      <c r="N62" s="317">
        <v>200</v>
      </c>
      <c r="O62" s="318">
        <f>IF(K62&lt;&gt;"",N62*M62,0)</f>
        <v>0</v>
      </c>
      <c r="P62">
        <f>IF(K62&lt;&gt;"",N62,0)</f>
        <v>0</v>
      </c>
    </row>
    <row r="63" spans="1:16" ht="12.75">
      <c r="A63" s="312">
        <v>647</v>
      </c>
      <c r="B63" s="75" t="s">
        <v>247</v>
      </c>
      <c r="C63" s="76" t="s">
        <v>686</v>
      </c>
      <c r="D63" s="77" t="s">
        <v>688</v>
      </c>
      <c r="E63" s="78"/>
      <c r="F63" s="77"/>
      <c r="G63" s="313" t="s">
        <v>122</v>
      </c>
      <c r="H63" s="75"/>
      <c r="I63" s="77"/>
      <c r="J63" s="79">
        <v>38.86</v>
      </c>
      <c r="K63" s="314"/>
      <c r="L63" s="315" t="s">
        <v>247</v>
      </c>
      <c r="M63" s="316">
        <f>IF(K63&lt;&gt;"",L63-K63,0)</f>
        <v>0</v>
      </c>
      <c r="N63" s="317">
        <v>38.86</v>
      </c>
      <c r="O63" s="318">
        <f>IF(K63&lt;&gt;"",N63*M63,0)</f>
        <v>0</v>
      </c>
      <c r="P63">
        <f>IF(K63&lt;&gt;"",N63,0)</f>
        <v>0</v>
      </c>
    </row>
    <row r="64" spans="1:16" ht="12.75">
      <c r="A64" s="312">
        <v>648</v>
      </c>
      <c r="B64" s="75" t="s">
        <v>247</v>
      </c>
      <c r="C64" s="76" t="s">
        <v>686</v>
      </c>
      <c r="D64" s="77" t="s">
        <v>748</v>
      </c>
      <c r="E64" s="78"/>
      <c r="F64" s="77"/>
      <c r="G64" s="313" t="s">
        <v>122</v>
      </c>
      <c r="H64" s="75"/>
      <c r="I64" s="77"/>
      <c r="J64" s="79">
        <v>901.6</v>
      </c>
      <c r="K64" s="314"/>
      <c r="L64" s="315" t="s">
        <v>247</v>
      </c>
      <c r="M64" s="316">
        <f>IF(K64&lt;&gt;"",L64-K64,0)</f>
        <v>0</v>
      </c>
      <c r="N64" s="317">
        <v>901.6</v>
      </c>
      <c r="O64" s="318">
        <f>IF(K64&lt;&gt;"",N64*M64,0)</f>
        <v>0</v>
      </c>
      <c r="P64">
        <f>IF(K64&lt;&gt;"",N64,0)</f>
        <v>0</v>
      </c>
    </row>
    <row r="65" spans="1:16" ht="12.75">
      <c r="A65" s="312">
        <v>667</v>
      </c>
      <c r="B65" s="75" t="s">
        <v>447</v>
      </c>
      <c r="C65" s="76" t="s">
        <v>749</v>
      </c>
      <c r="D65" s="77" t="s">
        <v>750</v>
      </c>
      <c r="E65" s="78"/>
      <c r="F65" s="77"/>
      <c r="G65" s="313" t="s">
        <v>122</v>
      </c>
      <c r="H65" s="75"/>
      <c r="I65" s="77"/>
      <c r="J65" s="79">
        <v>4000</v>
      </c>
      <c r="K65" s="314"/>
      <c r="L65" s="315" t="s">
        <v>447</v>
      </c>
      <c r="M65" s="316">
        <f>IF(K65&lt;&gt;"",L65-K65,0)</f>
        <v>0</v>
      </c>
      <c r="N65" s="317">
        <v>4000</v>
      </c>
      <c r="O65" s="318">
        <f>IF(K65&lt;&gt;"",N65*M65,0)</f>
        <v>0</v>
      </c>
      <c r="P65">
        <f>IF(K65&lt;&gt;"",N65,0)</f>
        <v>0</v>
      </c>
    </row>
    <row r="66" spans="1:16" ht="12.75">
      <c r="A66" s="312">
        <v>669</v>
      </c>
      <c r="B66" s="75" t="s">
        <v>447</v>
      </c>
      <c r="C66" s="76" t="s">
        <v>722</v>
      </c>
      <c r="D66" s="77" t="s">
        <v>751</v>
      </c>
      <c r="E66" s="78"/>
      <c r="F66" s="77"/>
      <c r="G66" s="313" t="s">
        <v>122</v>
      </c>
      <c r="H66" s="75"/>
      <c r="I66" s="77"/>
      <c r="J66" s="79">
        <v>87.25</v>
      </c>
      <c r="K66" s="314"/>
      <c r="L66" s="315" t="s">
        <v>447</v>
      </c>
      <c r="M66" s="316">
        <f>IF(K66&lt;&gt;"",L66-K66,0)</f>
        <v>0</v>
      </c>
      <c r="N66" s="317">
        <v>87.25</v>
      </c>
      <c r="O66" s="318">
        <f>IF(K66&lt;&gt;"",N66*M66,0)</f>
        <v>0</v>
      </c>
      <c r="P66">
        <f>IF(K66&lt;&gt;"",N66,0)</f>
        <v>0</v>
      </c>
    </row>
    <row r="67" spans="1:16" ht="12.75">
      <c r="A67" s="312">
        <v>670</v>
      </c>
      <c r="B67" s="75" t="s">
        <v>447</v>
      </c>
      <c r="C67" s="76" t="s">
        <v>722</v>
      </c>
      <c r="D67" s="77" t="s">
        <v>752</v>
      </c>
      <c r="E67" s="78"/>
      <c r="F67" s="77"/>
      <c r="G67" s="313" t="s">
        <v>122</v>
      </c>
      <c r="H67" s="75"/>
      <c r="I67" s="77"/>
      <c r="J67" s="79">
        <v>10.1</v>
      </c>
      <c r="K67" s="314"/>
      <c r="L67" s="315" t="s">
        <v>447</v>
      </c>
      <c r="M67" s="316">
        <f>IF(K67&lt;&gt;"",L67-K67,0)</f>
        <v>0</v>
      </c>
      <c r="N67" s="317">
        <v>10.1</v>
      </c>
      <c r="O67" s="318">
        <f>IF(K67&lt;&gt;"",N67*M67,0)</f>
        <v>0</v>
      </c>
      <c r="P67">
        <f>IF(K67&lt;&gt;"",N67,0)</f>
        <v>0</v>
      </c>
    </row>
    <row r="68" spans="1:16" ht="12.75">
      <c r="A68" s="312">
        <v>671</v>
      </c>
      <c r="B68" s="75" t="s">
        <v>447</v>
      </c>
      <c r="C68" s="76" t="s">
        <v>722</v>
      </c>
      <c r="D68" s="77" t="s">
        <v>753</v>
      </c>
      <c r="E68" s="78"/>
      <c r="F68" s="77"/>
      <c r="G68" s="313" t="s">
        <v>122</v>
      </c>
      <c r="H68" s="75"/>
      <c r="I68" s="77"/>
      <c r="J68" s="79">
        <v>189</v>
      </c>
      <c r="K68" s="314"/>
      <c r="L68" s="315" t="s">
        <v>447</v>
      </c>
      <c r="M68" s="316">
        <f>IF(K68&lt;&gt;"",L68-K68,0)</f>
        <v>0</v>
      </c>
      <c r="N68" s="317">
        <v>189</v>
      </c>
      <c r="O68" s="318">
        <f>IF(K68&lt;&gt;"",N68*M68,0)</f>
        <v>0</v>
      </c>
      <c r="P68">
        <f>IF(K68&lt;&gt;"",N68,0)</f>
        <v>0</v>
      </c>
    </row>
    <row r="69" spans="1:16" ht="12.75">
      <c r="A69" s="312">
        <v>673</v>
      </c>
      <c r="B69" s="75" t="s">
        <v>452</v>
      </c>
      <c r="C69" s="76" t="s">
        <v>754</v>
      </c>
      <c r="D69" s="77" t="s">
        <v>755</v>
      </c>
      <c r="E69" s="78"/>
      <c r="F69" s="77"/>
      <c r="G69" s="313" t="s">
        <v>122</v>
      </c>
      <c r="H69" s="75"/>
      <c r="I69" s="77"/>
      <c r="J69" s="79">
        <v>3600</v>
      </c>
      <c r="K69" s="314"/>
      <c r="L69" s="315" t="s">
        <v>452</v>
      </c>
      <c r="M69" s="316">
        <f>IF(K69&lt;&gt;"",L69-K69,0)</f>
        <v>0</v>
      </c>
      <c r="N69" s="317">
        <v>3600</v>
      </c>
      <c r="O69" s="318">
        <f>IF(K69&lt;&gt;"",N69*M69,0)</f>
        <v>0</v>
      </c>
      <c r="P69">
        <f>IF(K69&lt;&gt;"",N69,0)</f>
        <v>0</v>
      </c>
    </row>
    <row r="70" spans="1:16" ht="12.75">
      <c r="A70" s="312">
        <v>674</v>
      </c>
      <c r="B70" s="75" t="s">
        <v>452</v>
      </c>
      <c r="C70" s="76" t="s">
        <v>754</v>
      </c>
      <c r="D70" s="77" t="s">
        <v>756</v>
      </c>
      <c r="E70" s="78"/>
      <c r="F70" s="77"/>
      <c r="G70" s="313" t="s">
        <v>122</v>
      </c>
      <c r="H70" s="75"/>
      <c r="I70" s="77"/>
      <c r="J70" s="79">
        <v>190.4</v>
      </c>
      <c r="K70" s="314"/>
      <c r="L70" s="315" t="s">
        <v>452</v>
      </c>
      <c r="M70" s="316">
        <f>IF(K70&lt;&gt;"",L70-K70,0)</f>
        <v>0</v>
      </c>
      <c r="N70" s="317">
        <v>190.4</v>
      </c>
      <c r="O70" s="318">
        <f>IF(K70&lt;&gt;"",N70*M70,0)</f>
        <v>0</v>
      </c>
      <c r="P70">
        <f>IF(K70&lt;&gt;"",N70,0)</f>
        <v>0</v>
      </c>
    </row>
    <row r="71" spans="1:16" ht="12.75">
      <c r="A71" s="312">
        <v>675</v>
      </c>
      <c r="B71" s="75" t="s">
        <v>452</v>
      </c>
      <c r="C71" s="76" t="s">
        <v>754</v>
      </c>
      <c r="D71" s="77" t="s">
        <v>757</v>
      </c>
      <c r="E71" s="78"/>
      <c r="F71" s="77"/>
      <c r="G71" s="313" t="s">
        <v>122</v>
      </c>
      <c r="H71" s="75"/>
      <c r="I71" s="77"/>
      <c r="J71" s="79">
        <v>5049</v>
      </c>
      <c r="K71" s="314"/>
      <c r="L71" s="315" t="s">
        <v>452</v>
      </c>
      <c r="M71" s="316">
        <f>IF(K71&lt;&gt;"",L71-K71,0)</f>
        <v>0</v>
      </c>
      <c r="N71" s="317">
        <v>5049</v>
      </c>
      <c r="O71" s="318">
        <f>IF(K71&lt;&gt;"",N71*M71,0)</f>
        <v>0</v>
      </c>
      <c r="P71">
        <f>IF(K71&lt;&gt;"",N71,0)</f>
        <v>0</v>
      </c>
    </row>
    <row r="72" spans="1:16" ht="12.75">
      <c r="A72" s="312">
        <v>676</v>
      </c>
      <c r="B72" s="75" t="s">
        <v>452</v>
      </c>
      <c r="C72" s="76" t="s">
        <v>754</v>
      </c>
      <c r="D72" s="77" t="s">
        <v>758</v>
      </c>
      <c r="E72" s="78"/>
      <c r="F72" s="77"/>
      <c r="G72" s="313" t="s">
        <v>122</v>
      </c>
      <c r="H72" s="75"/>
      <c r="I72" s="77"/>
      <c r="J72" s="79">
        <v>300.39</v>
      </c>
      <c r="K72" s="314"/>
      <c r="L72" s="315" t="s">
        <v>452</v>
      </c>
      <c r="M72" s="316">
        <f>IF(K72&lt;&gt;"",L72-K72,0)</f>
        <v>0</v>
      </c>
      <c r="N72" s="317">
        <v>300.39</v>
      </c>
      <c r="O72" s="318">
        <f>IF(K72&lt;&gt;"",N72*M72,0)</f>
        <v>0</v>
      </c>
      <c r="P72">
        <f>IF(K72&lt;&gt;"",N72,0)</f>
        <v>0</v>
      </c>
    </row>
    <row r="73" spans="1:16" ht="12.75">
      <c r="A73" s="312">
        <v>677</v>
      </c>
      <c r="B73" s="75" t="s">
        <v>452</v>
      </c>
      <c r="C73" s="76" t="s">
        <v>759</v>
      </c>
      <c r="D73" s="77" t="s">
        <v>760</v>
      </c>
      <c r="E73" s="78"/>
      <c r="F73" s="77"/>
      <c r="G73" s="313" t="s">
        <v>122</v>
      </c>
      <c r="H73" s="75"/>
      <c r="I73" s="77"/>
      <c r="J73" s="79">
        <v>436.85</v>
      </c>
      <c r="K73" s="314"/>
      <c r="L73" s="315" t="s">
        <v>452</v>
      </c>
      <c r="M73" s="316">
        <f>IF(K73&lt;&gt;"",L73-K73,0)</f>
        <v>0</v>
      </c>
      <c r="N73" s="317">
        <v>436.85</v>
      </c>
      <c r="O73" s="318">
        <f>IF(K73&lt;&gt;"",N73*M73,0)</f>
        <v>0</v>
      </c>
      <c r="P73">
        <f>IF(K73&lt;&gt;"",N73,0)</f>
        <v>0</v>
      </c>
    </row>
    <row r="74" spans="1:16" ht="12.75">
      <c r="A74" s="312">
        <v>678</v>
      </c>
      <c r="B74" s="75" t="s">
        <v>452</v>
      </c>
      <c r="C74" s="76" t="s">
        <v>759</v>
      </c>
      <c r="D74" s="77" t="s">
        <v>760</v>
      </c>
      <c r="E74" s="78"/>
      <c r="F74" s="77"/>
      <c r="G74" s="313" t="s">
        <v>122</v>
      </c>
      <c r="H74" s="75"/>
      <c r="I74" s="77"/>
      <c r="J74" s="79">
        <v>1461.2</v>
      </c>
      <c r="K74" s="314"/>
      <c r="L74" s="315" t="s">
        <v>452</v>
      </c>
      <c r="M74" s="316">
        <f>IF(K74&lt;&gt;"",L74-K74,0)</f>
        <v>0</v>
      </c>
      <c r="N74" s="317">
        <v>1461.2</v>
      </c>
      <c r="O74" s="318">
        <f>IF(K74&lt;&gt;"",N74*M74,0)</f>
        <v>0</v>
      </c>
      <c r="P74">
        <f>IF(K74&lt;&gt;"",N74,0)</f>
        <v>0</v>
      </c>
    </row>
    <row r="75" spans="1:16" ht="12.75">
      <c r="A75" s="312">
        <v>679</v>
      </c>
      <c r="B75" s="75" t="s">
        <v>452</v>
      </c>
      <c r="C75" s="76" t="s">
        <v>759</v>
      </c>
      <c r="D75" s="77" t="s">
        <v>760</v>
      </c>
      <c r="E75" s="78"/>
      <c r="F75" s="77"/>
      <c r="G75" s="313" t="s">
        <v>122</v>
      </c>
      <c r="H75" s="75"/>
      <c r="I75" s="77"/>
      <c r="J75" s="79">
        <v>4399.29</v>
      </c>
      <c r="K75" s="314"/>
      <c r="L75" s="315" t="s">
        <v>452</v>
      </c>
      <c r="M75" s="316">
        <f>IF(K75&lt;&gt;"",L75-K75,0)</f>
        <v>0</v>
      </c>
      <c r="N75" s="317">
        <v>4399.29</v>
      </c>
      <c r="O75" s="318">
        <f>IF(K75&lt;&gt;"",N75*M75,0)</f>
        <v>0</v>
      </c>
      <c r="P75">
        <f>IF(K75&lt;&gt;"",N75,0)</f>
        <v>0</v>
      </c>
    </row>
    <row r="76" spans="1:16" ht="12.75">
      <c r="A76" s="312">
        <v>680</v>
      </c>
      <c r="B76" s="75" t="s">
        <v>452</v>
      </c>
      <c r="C76" s="76" t="s">
        <v>761</v>
      </c>
      <c r="D76" s="77" t="s">
        <v>760</v>
      </c>
      <c r="E76" s="78"/>
      <c r="F76" s="77"/>
      <c r="G76" s="313" t="s">
        <v>122</v>
      </c>
      <c r="H76" s="75"/>
      <c r="I76" s="77"/>
      <c r="J76" s="79">
        <v>958.74</v>
      </c>
      <c r="K76" s="314"/>
      <c r="L76" s="315" t="s">
        <v>452</v>
      </c>
      <c r="M76" s="316">
        <f>IF(K76&lt;&gt;"",L76-K76,0)</f>
        <v>0</v>
      </c>
      <c r="N76" s="317">
        <v>958.74</v>
      </c>
      <c r="O76" s="318">
        <f>IF(K76&lt;&gt;"",N76*M76,0)</f>
        <v>0</v>
      </c>
      <c r="P76">
        <f>IF(K76&lt;&gt;"",N76,0)</f>
        <v>0</v>
      </c>
    </row>
    <row r="77" spans="1:16" ht="12.75">
      <c r="A77" s="312">
        <v>681</v>
      </c>
      <c r="B77" s="75" t="s">
        <v>452</v>
      </c>
      <c r="C77" s="76" t="s">
        <v>761</v>
      </c>
      <c r="D77" s="77" t="s">
        <v>760</v>
      </c>
      <c r="E77" s="78"/>
      <c r="F77" s="77"/>
      <c r="G77" s="313" t="s">
        <v>122</v>
      </c>
      <c r="H77" s="75"/>
      <c r="I77" s="77"/>
      <c r="J77" s="79">
        <v>3680.92</v>
      </c>
      <c r="K77" s="314"/>
      <c r="L77" s="315" t="s">
        <v>452</v>
      </c>
      <c r="M77" s="316">
        <f>IF(K77&lt;&gt;"",L77-K77,0)</f>
        <v>0</v>
      </c>
      <c r="N77" s="317">
        <v>3680.92</v>
      </c>
      <c r="O77" s="318">
        <f>IF(K77&lt;&gt;"",N77*M77,0)</f>
        <v>0</v>
      </c>
      <c r="P77">
        <f>IF(K77&lt;&gt;"",N77,0)</f>
        <v>0</v>
      </c>
    </row>
    <row r="78" spans="1:16" ht="12.75">
      <c r="A78" s="312">
        <v>684</v>
      </c>
      <c r="B78" s="75" t="s">
        <v>452</v>
      </c>
      <c r="C78" s="76" t="s">
        <v>675</v>
      </c>
      <c r="D78" s="77" t="s">
        <v>762</v>
      </c>
      <c r="E78" s="78"/>
      <c r="F78" s="77"/>
      <c r="G78" s="313" t="s">
        <v>122</v>
      </c>
      <c r="H78" s="75"/>
      <c r="I78" s="77"/>
      <c r="J78" s="79">
        <v>0.7</v>
      </c>
      <c r="K78" s="314"/>
      <c r="L78" s="315" t="s">
        <v>452</v>
      </c>
      <c r="M78" s="316">
        <f>IF(K78&lt;&gt;"",L78-K78,0)</f>
        <v>0</v>
      </c>
      <c r="N78" s="317">
        <v>0.7</v>
      </c>
      <c r="O78" s="318">
        <f>IF(K78&lt;&gt;"",N78*M78,0)</f>
        <v>0</v>
      </c>
      <c r="P78">
        <f>IF(K78&lt;&gt;"",N78,0)</f>
        <v>0</v>
      </c>
    </row>
    <row r="79" spans="1:16" ht="12.75">
      <c r="A79" s="312">
        <v>685</v>
      </c>
      <c r="B79" s="75" t="s">
        <v>452</v>
      </c>
      <c r="C79" s="76" t="s">
        <v>675</v>
      </c>
      <c r="D79" s="77" t="s">
        <v>762</v>
      </c>
      <c r="E79" s="78"/>
      <c r="F79" s="77"/>
      <c r="G79" s="313" t="s">
        <v>122</v>
      </c>
      <c r="H79" s="75"/>
      <c r="I79" s="77"/>
      <c r="J79" s="79">
        <v>1</v>
      </c>
      <c r="K79" s="314"/>
      <c r="L79" s="315" t="s">
        <v>452</v>
      </c>
      <c r="M79" s="316">
        <f>IF(K79&lt;&gt;"",L79-K79,0)</f>
        <v>0</v>
      </c>
      <c r="N79" s="317">
        <v>1</v>
      </c>
      <c r="O79" s="318">
        <f>IF(K79&lt;&gt;"",N79*M79,0)</f>
        <v>0</v>
      </c>
      <c r="P79">
        <f>IF(K79&lt;&gt;"",N79,0)</f>
        <v>0</v>
      </c>
    </row>
    <row r="80" spans="1:16" ht="12.75">
      <c r="A80" s="312">
        <v>686</v>
      </c>
      <c r="B80" s="75" t="s">
        <v>452</v>
      </c>
      <c r="C80" s="76" t="s">
        <v>675</v>
      </c>
      <c r="D80" s="77" t="s">
        <v>762</v>
      </c>
      <c r="E80" s="78"/>
      <c r="F80" s="77"/>
      <c r="G80" s="313" t="s">
        <v>122</v>
      </c>
      <c r="H80" s="75"/>
      <c r="I80" s="77"/>
      <c r="J80" s="79">
        <v>10</v>
      </c>
      <c r="K80" s="314"/>
      <c r="L80" s="315" t="s">
        <v>452</v>
      </c>
      <c r="M80" s="316">
        <f>IF(K80&lt;&gt;"",L80-K80,0)</f>
        <v>0</v>
      </c>
      <c r="N80" s="317">
        <v>10</v>
      </c>
      <c r="O80" s="318">
        <f>IF(K80&lt;&gt;"",N80*M80,0)</f>
        <v>0</v>
      </c>
      <c r="P80">
        <f>IF(K80&lt;&gt;"",N80,0)</f>
        <v>0</v>
      </c>
    </row>
    <row r="81" spans="1:16" ht="12.75">
      <c r="A81" s="312">
        <v>687</v>
      </c>
      <c r="B81" s="75" t="s">
        <v>452</v>
      </c>
      <c r="C81" s="76" t="s">
        <v>675</v>
      </c>
      <c r="D81" s="77" t="s">
        <v>762</v>
      </c>
      <c r="E81" s="78"/>
      <c r="F81" s="77"/>
      <c r="G81" s="313" t="s">
        <v>122</v>
      </c>
      <c r="H81" s="75"/>
      <c r="I81" s="77"/>
      <c r="J81" s="79">
        <v>0.7</v>
      </c>
      <c r="K81" s="314"/>
      <c r="L81" s="315" t="s">
        <v>452</v>
      </c>
      <c r="M81" s="316">
        <f>IF(K81&lt;&gt;"",L81-K81,0)</f>
        <v>0</v>
      </c>
      <c r="N81" s="317">
        <v>0.7</v>
      </c>
      <c r="O81" s="318">
        <f>IF(K81&lt;&gt;"",N81*M81,0)</f>
        <v>0</v>
      </c>
      <c r="P81">
        <f>IF(K81&lt;&gt;"",N81,0)</f>
        <v>0</v>
      </c>
    </row>
    <row r="82" spans="1:16" ht="12.75">
      <c r="A82" s="312">
        <v>688</v>
      </c>
      <c r="B82" s="75" t="s">
        <v>452</v>
      </c>
      <c r="C82" s="76" t="s">
        <v>675</v>
      </c>
      <c r="D82" s="77" t="s">
        <v>762</v>
      </c>
      <c r="E82" s="78"/>
      <c r="F82" s="77"/>
      <c r="G82" s="313" t="s">
        <v>122</v>
      </c>
      <c r="H82" s="75"/>
      <c r="I82" s="77"/>
      <c r="J82" s="79">
        <v>1</v>
      </c>
      <c r="K82" s="314"/>
      <c r="L82" s="315" t="s">
        <v>452</v>
      </c>
      <c r="M82" s="316">
        <f>IF(K82&lt;&gt;"",L82-K82,0)</f>
        <v>0</v>
      </c>
      <c r="N82" s="317">
        <v>1</v>
      </c>
      <c r="O82" s="318">
        <f>IF(K82&lt;&gt;"",N82*M82,0)</f>
        <v>0</v>
      </c>
      <c r="P82">
        <f>IF(K82&lt;&gt;"",N82,0)</f>
        <v>0</v>
      </c>
    </row>
    <row r="83" spans="1:16" ht="12.75">
      <c r="A83" s="312">
        <v>689</v>
      </c>
      <c r="B83" s="75" t="s">
        <v>452</v>
      </c>
      <c r="C83" s="76" t="s">
        <v>675</v>
      </c>
      <c r="D83" s="77" t="s">
        <v>762</v>
      </c>
      <c r="E83" s="78"/>
      <c r="F83" s="77"/>
      <c r="G83" s="313" t="s">
        <v>122</v>
      </c>
      <c r="H83" s="75"/>
      <c r="I83" s="77"/>
      <c r="J83" s="79">
        <v>0.8</v>
      </c>
      <c r="K83" s="314"/>
      <c r="L83" s="315" t="s">
        <v>452</v>
      </c>
      <c r="M83" s="316">
        <f>IF(K83&lt;&gt;"",L83-K83,0)</f>
        <v>0</v>
      </c>
      <c r="N83" s="317">
        <v>0.8</v>
      </c>
      <c r="O83" s="318">
        <f>IF(K83&lt;&gt;"",N83*M83,0)</f>
        <v>0</v>
      </c>
      <c r="P83">
        <f>IF(K83&lt;&gt;"",N83,0)</f>
        <v>0</v>
      </c>
    </row>
    <row r="84" spans="1:16" ht="12.75">
      <c r="A84" s="312">
        <v>690</v>
      </c>
      <c r="B84" s="75" t="s">
        <v>452</v>
      </c>
      <c r="C84" s="76" t="s">
        <v>675</v>
      </c>
      <c r="D84" s="77" t="s">
        <v>762</v>
      </c>
      <c r="E84" s="78"/>
      <c r="F84" s="77"/>
      <c r="G84" s="313" t="s">
        <v>122</v>
      </c>
      <c r="H84" s="75"/>
      <c r="I84" s="77"/>
      <c r="J84" s="79">
        <v>0.8</v>
      </c>
      <c r="K84" s="314"/>
      <c r="L84" s="315" t="s">
        <v>452</v>
      </c>
      <c r="M84" s="316">
        <f>IF(K84&lt;&gt;"",L84-K84,0)</f>
        <v>0</v>
      </c>
      <c r="N84" s="317">
        <v>0.8</v>
      </c>
      <c r="O84" s="318">
        <f>IF(K84&lt;&gt;"",N84*M84,0)</f>
        <v>0</v>
      </c>
      <c r="P84">
        <f>IF(K84&lt;&gt;"",N84,0)</f>
        <v>0</v>
      </c>
    </row>
    <row r="85" spans="1:16" ht="12.75">
      <c r="A85" s="312">
        <v>691</v>
      </c>
      <c r="B85" s="75" t="s">
        <v>452</v>
      </c>
      <c r="C85" s="76" t="s">
        <v>675</v>
      </c>
      <c r="D85" s="77" t="s">
        <v>762</v>
      </c>
      <c r="E85" s="78"/>
      <c r="F85" s="77"/>
      <c r="G85" s="313" t="s">
        <v>122</v>
      </c>
      <c r="H85" s="75"/>
      <c r="I85" s="77"/>
      <c r="J85" s="79">
        <v>0.7</v>
      </c>
      <c r="K85" s="314"/>
      <c r="L85" s="315" t="s">
        <v>452</v>
      </c>
      <c r="M85" s="316">
        <f>IF(K85&lt;&gt;"",L85-K85,0)</f>
        <v>0</v>
      </c>
      <c r="N85" s="317">
        <v>0.7</v>
      </c>
      <c r="O85" s="318">
        <f>IF(K85&lt;&gt;"",N85*M85,0)</f>
        <v>0</v>
      </c>
      <c r="P85">
        <f>IF(K85&lt;&gt;"",N85,0)</f>
        <v>0</v>
      </c>
    </row>
    <row r="86" spans="1:16" ht="12.75">
      <c r="A86" s="312">
        <v>692</v>
      </c>
      <c r="B86" s="75" t="s">
        <v>452</v>
      </c>
      <c r="C86" s="76" t="s">
        <v>675</v>
      </c>
      <c r="D86" s="77" t="s">
        <v>762</v>
      </c>
      <c r="E86" s="78"/>
      <c r="F86" s="77"/>
      <c r="G86" s="313" t="s">
        <v>122</v>
      </c>
      <c r="H86" s="75"/>
      <c r="I86" s="77"/>
      <c r="J86" s="79">
        <v>1</v>
      </c>
      <c r="K86" s="314"/>
      <c r="L86" s="315" t="s">
        <v>452</v>
      </c>
      <c r="M86" s="316">
        <f>IF(K86&lt;&gt;"",L86-K86,0)</f>
        <v>0</v>
      </c>
      <c r="N86" s="317">
        <v>1</v>
      </c>
      <c r="O86" s="318">
        <f>IF(K86&lt;&gt;"",N86*M86,0)</f>
        <v>0</v>
      </c>
      <c r="P86">
        <f>IF(K86&lt;&gt;"",N86,0)</f>
        <v>0</v>
      </c>
    </row>
    <row r="87" spans="1:16" ht="12.75">
      <c r="A87" s="312">
        <v>693</v>
      </c>
      <c r="B87" s="75" t="s">
        <v>452</v>
      </c>
      <c r="C87" s="76" t="s">
        <v>675</v>
      </c>
      <c r="D87" s="77" t="s">
        <v>762</v>
      </c>
      <c r="E87" s="78"/>
      <c r="F87" s="77"/>
      <c r="G87" s="313" t="s">
        <v>122</v>
      </c>
      <c r="H87" s="75"/>
      <c r="I87" s="77"/>
      <c r="J87" s="79">
        <v>10</v>
      </c>
      <c r="K87" s="314"/>
      <c r="L87" s="315" t="s">
        <v>452</v>
      </c>
      <c r="M87" s="316">
        <f>IF(K87&lt;&gt;"",L87-K87,0)</f>
        <v>0</v>
      </c>
      <c r="N87" s="317">
        <v>10</v>
      </c>
      <c r="O87" s="318">
        <f>IF(K87&lt;&gt;"",N87*M87,0)</f>
        <v>0</v>
      </c>
      <c r="P87">
        <f>IF(K87&lt;&gt;"",N87,0)</f>
        <v>0</v>
      </c>
    </row>
    <row r="88" spans="1:16" ht="12.75">
      <c r="A88" s="312">
        <v>694</v>
      </c>
      <c r="B88" s="75" t="s">
        <v>452</v>
      </c>
      <c r="C88" s="76" t="s">
        <v>675</v>
      </c>
      <c r="D88" s="77" t="s">
        <v>762</v>
      </c>
      <c r="E88" s="78"/>
      <c r="F88" s="77"/>
      <c r="G88" s="313" t="s">
        <v>122</v>
      </c>
      <c r="H88" s="75"/>
      <c r="I88" s="77"/>
      <c r="J88" s="79">
        <v>1</v>
      </c>
      <c r="K88" s="314"/>
      <c r="L88" s="315" t="s">
        <v>452</v>
      </c>
      <c r="M88" s="316">
        <f>IF(K88&lt;&gt;"",L88-K88,0)</f>
        <v>0</v>
      </c>
      <c r="N88" s="317">
        <v>1</v>
      </c>
      <c r="O88" s="318">
        <f>IF(K88&lt;&gt;"",N88*M88,0)</f>
        <v>0</v>
      </c>
      <c r="P88">
        <f>IF(K88&lt;&gt;"",N88,0)</f>
        <v>0</v>
      </c>
    </row>
    <row r="89" spans="1:16" ht="12.75">
      <c r="A89" s="312">
        <v>696</v>
      </c>
      <c r="B89" s="75" t="s">
        <v>452</v>
      </c>
      <c r="C89" s="76" t="s">
        <v>675</v>
      </c>
      <c r="D89" s="77" t="s">
        <v>763</v>
      </c>
      <c r="E89" s="78"/>
      <c r="F89" s="77"/>
      <c r="G89" s="313" t="s">
        <v>122</v>
      </c>
      <c r="H89" s="75"/>
      <c r="I89" s="77"/>
      <c r="J89" s="79">
        <v>200</v>
      </c>
      <c r="K89" s="314"/>
      <c r="L89" s="315" t="s">
        <v>452</v>
      </c>
      <c r="M89" s="316">
        <f>IF(K89&lt;&gt;"",L89-K89,0)</f>
        <v>0</v>
      </c>
      <c r="N89" s="317">
        <v>200</v>
      </c>
      <c r="O89" s="318">
        <f>IF(K89&lt;&gt;"",N89*M89,0)</f>
        <v>0</v>
      </c>
      <c r="P89">
        <f>IF(K89&lt;&gt;"",N89,0)</f>
        <v>0</v>
      </c>
    </row>
    <row r="90" spans="1:16" ht="12.75">
      <c r="A90" s="312">
        <v>697</v>
      </c>
      <c r="B90" s="75" t="s">
        <v>452</v>
      </c>
      <c r="C90" s="76" t="s">
        <v>675</v>
      </c>
      <c r="D90" s="77" t="s">
        <v>762</v>
      </c>
      <c r="E90" s="78"/>
      <c r="F90" s="77"/>
      <c r="G90" s="313" t="s">
        <v>122</v>
      </c>
      <c r="H90" s="75"/>
      <c r="I90" s="77"/>
      <c r="J90" s="79">
        <v>0.7</v>
      </c>
      <c r="K90" s="314"/>
      <c r="L90" s="315" t="s">
        <v>452</v>
      </c>
      <c r="M90" s="316">
        <f>IF(K90&lt;&gt;"",L90-K90,0)</f>
        <v>0</v>
      </c>
      <c r="N90" s="317">
        <v>0.7</v>
      </c>
      <c r="O90" s="318">
        <f>IF(K90&lt;&gt;"",N90*M90,0)</f>
        <v>0</v>
      </c>
      <c r="P90">
        <f>IF(K90&lt;&gt;"",N90,0)</f>
        <v>0</v>
      </c>
    </row>
    <row r="91" spans="1:16" ht="12.75">
      <c r="A91" s="312">
        <v>702</v>
      </c>
      <c r="B91" s="75" t="s">
        <v>452</v>
      </c>
      <c r="C91" s="76" t="s">
        <v>160</v>
      </c>
      <c r="D91" s="77" t="s">
        <v>731</v>
      </c>
      <c r="E91" s="78"/>
      <c r="F91" s="77"/>
      <c r="G91" s="313" t="s">
        <v>122</v>
      </c>
      <c r="H91" s="75"/>
      <c r="I91" s="77"/>
      <c r="J91" s="79">
        <v>360.65</v>
      </c>
      <c r="K91" s="314"/>
      <c r="L91" s="315" t="s">
        <v>452</v>
      </c>
      <c r="M91" s="316">
        <f>IF(K91&lt;&gt;"",L91-K91,0)</f>
        <v>0</v>
      </c>
      <c r="N91" s="317">
        <v>360.65</v>
      </c>
      <c r="O91" s="318">
        <f>IF(K91&lt;&gt;"",N91*M91,0)</f>
        <v>0</v>
      </c>
      <c r="P91">
        <f>IF(K91&lt;&gt;"",N91,0)</f>
        <v>0</v>
      </c>
    </row>
    <row r="92" spans="1:16" ht="12.75">
      <c r="A92" s="312">
        <v>703</v>
      </c>
      <c r="B92" s="75" t="s">
        <v>452</v>
      </c>
      <c r="C92" s="76" t="s">
        <v>764</v>
      </c>
      <c r="D92" s="77" t="s">
        <v>765</v>
      </c>
      <c r="E92" s="78"/>
      <c r="F92" s="77"/>
      <c r="G92" s="313" t="s">
        <v>122</v>
      </c>
      <c r="H92" s="75"/>
      <c r="I92" s="77"/>
      <c r="J92" s="79">
        <v>332.75</v>
      </c>
      <c r="K92" s="314"/>
      <c r="L92" s="315" t="s">
        <v>452</v>
      </c>
      <c r="M92" s="316">
        <f>IF(K92&lt;&gt;"",L92-K92,0)</f>
        <v>0</v>
      </c>
      <c r="N92" s="317">
        <v>332.75</v>
      </c>
      <c r="O92" s="318">
        <f>IF(K92&lt;&gt;"",N92*M92,0)</f>
        <v>0</v>
      </c>
      <c r="P92">
        <f>IF(K92&lt;&gt;"",N92,0)</f>
        <v>0</v>
      </c>
    </row>
    <row r="93" spans="1:16" ht="12.75">
      <c r="A93" s="312">
        <v>704</v>
      </c>
      <c r="B93" s="75" t="s">
        <v>452</v>
      </c>
      <c r="C93" s="76" t="s">
        <v>766</v>
      </c>
      <c r="D93" s="77" t="s">
        <v>767</v>
      </c>
      <c r="E93" s="78"/>
      <c r="F93" s="77"/>
      <c r="G93" s="313" t="s">
        <v>122</v>
      </c>
      <c r="H93" s="75"/>
      <c r="I93" s="77"/>
      <c r="J93" s="79">
        <v>356.5</v>
      </c>
      <c r="K93" s="314"/>
      <c r="L93" s="315" t="s">
        <v>452</v>
      </c>
      <c r="M93" s="316">
        <f>IF(K93&lt;&gt;"",L93-K93,0)</f>
        <v>0</v>
      </c>
      <c r="N93" s="317">
        <v>356.5</v>
      </c>
      <c r="O93" s="318">
        <f>IF(K93&lt;&gt;"",N93*M93,0)</f>
        <v>0</v>
      </c>
      <c r="P93">
        <f>IF(K93&lt;&gt;"",N93,0)</f>
        <v>0</v>
      </c>
    </row>
    <row r="94" spans="1:16" ht="12.75">
      <c r="A94" s="312">
        <v>705</v>
      </c>
      <c r="B94" s="75" t="s">
        <v>452</v>
      </c>
      <c r="C94" s="76" t="s">
        <v>768</v>
      </c>
      <c r="D94" s="77" t="s">
        <v>769</v>
      </c>
      <c r="E94" s="78"/>
      <c r="F94" s="77"/>
      <c r="G94" s="313" t="s">
        <v>122</v>
      </c>
      <c r="H94" s="75"/>
      <c r="I94" s="77"/>
      <c r="J94" s="79">
        <v>356.5</v>
      </c>
      <c r="K94" s="314"/>
      <c r="L94" s="315" t="s">
        <v>452</v>
      </c>
      <c r="M94" s="316">
        <f>IF(K94&lt;&gt;"",L94-K94,0)</f>
        <v>0</v>
      </c>
      <c r="N94" s="317">
        <v>356.5</v>
      </c>
      <c r="O94" s="318">
        <f>IF(K94&lt;&gt;"",N94*M94,0)</f>
        <v>0</v>
      </c>
      <c r="P94">
        <f>IF(K94&lt;&gt;"",N94,0)</f>
        <v>0</v>
      </c>
    </row>
    <row r="95" spans="1:16" ht="12.75">
      <c r="A95" s="312">
        <v>706</v>
      </c>
      <c r="B95" s="75" t="s">
        <v>452</v>
      </c>
      <c r="C95" s="76" t="s">
        <v>740</v>
      </c>
      <c r="D95" s="77" t="s">
        <v>770</v>
      </c>
      <c r="E95" s="78"/>
      <c r="F95" s="77"/>
      <c r="G95" s="313" t="s">
        <v>122</v>
      </c>
      <c r="H95" s="75"/>
      <c r="I95" s="77"/>
      <c r="J95" s="79">
        <v>254.25</v>
      </c>
      <c r="K95" s="314"/>
      <c r="L95" s="315" t="s">
        <v>452</v>
      </c>
      <c r="M95" s="316">
        <f>IF(K95&lt;&gt;"",L95-K95,0)</f>
        <v>0</v>
      </c>
      <c r="N95" s="317">
        <v>254.25</v>
      </c>
      <c r="O95" s="318">
        <f>IF(K95&lt;&gt;"",N95*M95,0)</f>
        <v>0</v>
      </c>
      <c r="P95">
        <f>IF(K95&lt;&gt;"",N95,0)</f>
        <v>0</v>
      </c>
    </row>
    <row r="96" spans="1:16" ht="12.75">
      <c r="A96" s="312">
        <v>707</v>
      </c>
      <c r="B96" s="75" t="s">
        <v>452</v>
      </c>
      <c r="C96" s="76" t="s">
        <v>740</v>
      </c>
      <c r="D96" s="77" t="s">
        <v>771</v>
      </c>
      <c r="E96" s="78"/>
      <c r="F96" s="77"/>
      <c r="G96" s="313" t="s">
        <v>122</v>
      </c>
      <c r="H96" s="75"/>
      <c r="I96" s="77"/>
      <c r="J96" s="79">
        <v>78.5</v>
      </c>
      <c r="K96" s="314"/>
      <c r="L96" s="315" t="s">
        <v>452</v>
      </c>
      <c r="M96" s="316">
        <f>IF(K96&lt;&gt;"",L96-K96,0)</f>
        <v>0</v>
      </c>
      <c r="N96" s="317">
        <v>78.5</v>
      </c>
      <c r="O96" s="318">
        <f>IF(K96&lt;&gt;"",N96*M96,0)</f>
        <v>0</v>
      </c>
      <c r="P96">
        <f>IF(K96&lt;&gt;"",N96,0)</f>
        <v>0</v>
      </c>
    </row>
    <row r="97" spans="1:16" ht="12.75">
      <c r="A97" s="312">
        <v>708</v>
      </c>
      <c r="B97" s="75" t="s">
        <v>452</v>
      </c>
      <c r="C97" s="76" t="s">
        <v>772</v>
      </c>
      <c r="D97" s="77" t="s">
        <v>773</v>
      </c>
      <c r="E97" s="78"/>
      <c r="F97" s="77"/>
      <c r="G97" s="313" t="s">
        <v>122</v>
      </c>
      <c r="H97" s="75"/>
      <c r="I97" s="77"/>
      <c r="J97" s="79">
        <v>300</v>
      </c>
      <c r="K97" s="314"/>
      <c r="L97" s="315" t="s">
        <v>452</v>
      </c>
      <c r="M97" s="316">
        <f>IF(K97&lt;&gt;"",L97-K97,0)</f>
        <v>0</v>
      </c>
      <c r="N97" s="317">
        <v>300</v>
      </c>
      <c r="O97" s="318">
        <f>IF(K97&lt;&gt;"",N97*M97,0)</f>
        <v>0</v>
      </c>
      <c r="P97">
        <f>IF(K97&lt;&gt;"",N97,0)</f>
        <v>0</v>
      </c>
    </row>
    <row r="98" spans="1:16" ht="12.75">
      <c r="A98" s="312">
        <v>709</v>
      </c>
      <c r="B98" s="75" t="s">
        <v>452</v>
      </c>
      <c r="C98" s="76" t="s">
        <v>774</v>
      </c>
      <c r="D98" s="77" t="s">
        <v>775</v>
      </c>
      <c r="E98" s="78"/>
      <c r="F98" s="77"/>
      <c r="G98" s="313" t="s">
        <v>122</v>
      </c>
      <c r="H98" s="75"/>
      <c r="I98" s="77"/>
      <c r="J98" s="79">
        <v>0</v>
      </c>
      <c r="K98" s="314"/>
      <c r="L98" s="315" t="s">
        <v>452</v>
      </c>
      <c r="M98" s="316">
        <f>IF(K98&lt;&gt;"",L98-K98,0)</f>
        <v>0</v>
      </c>
      <c r="N98" s="317">
        <v>0</v>
      </c>
      <c r="O98" s="318">
        <f>IF(K98&lt;&gt;"",N98*M98,0)</f>
        <v>0</v>
      </c>
      <c r="P98">
        <f>IF(K98&lt;&gt;"",N98,0)</f>
        <v>0</v>
      </c>
    </row>
    <row r="99" spans="1:16" ht="12.75">
      <c r="A99" s="312">
        <v>710</v>
      </c>
      <c r="B99" s="75" t="s">
        <v>452</v>
      </c>
      <c r="C99" s="76" t="s">
        <v>774</v>
      </c>
      <c r="D99" s="77" t="s">
        <v>776</v>
      </c>
      <c r="E99" s="78"/>
      <c r="F99" s="77"/>
      <c r="G99" s="313" t="s">
        <v>122</v>
      </c>
      <c r="H99" s="75"/>
      <c r="I99" s="77"/>
      <c r="J99" s="79">
        <v>0</v>
      </c>
      <c r="K99" s="314"/>
      <c r="L99" s="315" t="s">
        <v>452</v>
      </c>
      <c r="M99" s="316">
        <f>IF(K99&lt;&gt;"",L99-K99,0)</f>
        <v>0</v>
      </c>
      <c r="N99" s="317">
        <v>0</v>
      </c>
      <c r="O99" s="318">
        <f>IF(K99&lt;&gt;"",N99*M99,0)</f>
        <v>0</v>
      </c>
      <c r="P99">
        <f>IF(K99&lt;&gt;"",N99,0)</f>
        <v>0</v>
      </c>
    </row>
    <row r="100" spans="1:16" ht="12.75">
      <c r="A100" s="312">
        <v>711</v>
      </c>
      <c r="B100" s="75" t="s">
        <v>452</v>
      </c>
      <c r="C100" s="76" t="s">
        <v>722</v>
      </c>
      <c r="D100" s="77" t="s">
        <v>777</v>
      </c>
      <c r="E100" s="78"/>
      <c r="F100" s="77"/>
      <c r="G100" s="313" t="s">
        <v>122</v>
      </c>
      <c r="H100" s="75"/>
      <c r="I100" s="77"/>
      <c r="J100" s="79">
        <v>200</v>
      </c>
      <c r="K100" s="314"/>
      <c r="L100" s="315" t="s">
        <v>452</v>
      </c>
      <c r="M100" s="316">
        <f>IF(K100&lt;&gt;"",L100-K100,0)</f>
        <v>0</v>
      </c>
      <c r="N100" s="317">
        <v>200</v>
      </c>
      <c r="O100" s="318">
        <f>IF(K100&lt;&gt;"",N100*M100,0)</f>
        <v>0</v>
      </c>
      <c r="P100">
        <f>IF(K100&lt;&gt;"",N100,0)</f>
        <v>0</v>
      </c>
    </row>
    <row r="101" spans="1:16" ht="12.75">
      <c r="A101" s="312">
        <v>712</v>
      </c>
      <c r="B101" s="75" t="s">
        <v>615</v>
      </c>
      <c r="C101" s="76" t="s">
        <v>778</v>
      </c>
      <c r="D101" s="77" t="s">
        <v>779</v>
      </c>
      <c r="E101" s="78"/>
      <c r="F101" s="77"/>
      <c r="G101" s="313" t="s">
        <v>122</v>
      </c>
      <c r="H101" s="75"/>
      <c r="I101" s="77"/>
      <c r="J101" s="79">
        <v>4559.19</v>
      </c>
      <c r="K101" s="314"/>
      <c r="L101" s="315" t="s">
        <v>615</v>
      </c>
      <c r="M101" s="316">
        <f>IF(K101&lt;&gt;"",L101-K101,0)</f>
        <v>0</v>
      </c>
      <c r="N101" s="317">
        <v>4559.19</v>
      </c>
      <c r="O101" s="318">
        <f>IF(K101&lt;&gt;"",N101*M101,0)</f>
        <v>0</v>
      </c>
      <c r="P101">
        <f>IF(K101&lt;&gt;"",N101,0)</f>
        <v>0</v>
      </c>
    </row>
    <row r="102" spans="1:16" ht="12.75">
      <c r="A102" s="312">
        <v>729</v>
      </c>
      <c r="B102" s="75" t="s">
        <v>296</v>
      </c>
      <c r="C102" s="76" t="s">
        <v>675</v>
      </c>
      <c r="D102" s="77" t="s">
        <v>780</v>
      </c>
      <c r="E102" s="78"/>
      <c r="F102" s="77"/>
      <c r="G102" s="313" t="s">
        <v>122</v>
      </c>
      <c r="H102" s="75"/>
      <c r="I102" s="77"/>
      <c r="J102" s="79">
        <v>0.8</v>
      </c>
      <c r="K102" s="314"/>
      <c r="L102" s="315" t="s">
        <v>296</v>
      </c>
      <c r="M102" s="316">
        <f>IF(K102&lt;&gt;"",L102-K102,0)</f>
        <v>0</v>
      </c>
      <c r="N102" s="317">
        <v>0.8</v>
      </c>
      <c r="O102" s="318">
        <f>IF(K102&lt;&gt;"",N102*M102,0)</f>
        <v>0</v>
      </c>
      <c r="P102">
        <f>IF(K102&lt;&gt;"",N102,0)</f>
        <v>0</v>
      </c>
    </row>
    <row r="103" spans="1:16" ht="12.75">
      <c r="A103" s="312">
        <v>730</v>
      </c>
      <c r="B103" s="75" t="s">
        <v>296</v>
      </c>
      <c r="C103" s="76" t="s">
        <v>675</v>
      </c>
      <c r="D103" s="77" t="s">
        <v>781</v>
      </c>
      <c r="E103" s="78"/>
      <c r="F103" s="77"/>
      <c r="G103" s="313" t="s">
        <v>122</v>
      </c>
      <c r="H103" s="75"/>
      <c r="I103" s="77"/>
      <c r="J103" s="79">
        <v>0.8</v>
      </c>
      <c r="K103" s="314"/>
      <c r="L103" s="315" t="s">
        <v>296</v>
      </c>
      <c r="M103" s="316">
        <f>IF(K103&lt;&gt;"",L103-K103,0)</f>
        <v>0</v>
      </c>
      <c r="N103" s="317">
        <v>0.8</v>
      </c>
      <c r="O103" s="318">
        <f>IF(K103&lt;&gt;"",N103*M103,0)</f>
        <v>0</v>
      </c>
      <c r="P103">
        <f>IF(K103&lt;&gt;"",N103,0)</f>
        <v>0</v>
      </c>
    </row>
    <row r="104" spans="1:16" ht="12.75">
      <c r="A104" s="312">
        <v>731</v>
      </c>
      <c r="B104" s="75" t="s">
        <v>296</v>
      </c>
      <c r="C104" s="76" t="s">
        <v>675</v>
      </c>
      <c r="D104" s="77" t="s">
        <v>782</v>
      </c>
      <c r="E104" s="78"/>
      <c r="F104" s="77"/>
      <c r="G104" s="313" t="s">
        <v>122</v>
      </c>
      <c r="H104" s="75"/>
      <c r="I104" s="77"/>
      <c r="J104" s="79">
        <v>838</v>
      </c>
      <c r="K104" s="314"/>
      <c r="L104" s="315" t="s">
        <v>296</v>
      </c>
      <c r="M104" s="316">
        <f>IF(K104&lt;&gt;"",L104-K104,0)</f>
        <v>0</v>
      </c>
      <c r="N104" s="317">
        <v>838</v>
      </c>
      <c r="O104" s="318">
        <f>IF(K104&lt;&gt;"",N104*M104,0)</f>
        <v>0</v>
      </c>
      <c r="P104">
        <f>IF(K104&lt;&gt;"",N104,0)</f>
        <v>0</v>
      </c>
    </row>
    <row r="105" spans="1:16" ht="12.75">
      <c r="A105" s="312">
        <v>732</v>
      </c>
      <c r="B105" s="75" t="s">
        <v>296</v>
      </c>
      <c r="C105" s="76" t="s">
        <v>759</v>
      </c>
      <c r="D105" s="77" t="s">
        <v>760</v>
      </c>
      <c r="E105" s="78"/>
      <c r="F105" s="77"/>
      <c r="G105" s="313" t="s">
        <v>122</v>
      </c>
      <c r="H105" s="75"/>
      <c r="I105" s="77"/>
      <c r="J105" s="79">
        <v>419.58</v>
      </c>
      <c r="K105" s="314"/>
      <c r="L105" s="315" t="s">
        <v>296</v>
      </c>
      <c r="M105" s="316">
        <f>IF(K105&lt;&gt;"",L105-K105,0)</f>
        <v>0</v>
      </c>
      <c r="N105" s="317">
        <v>419.58</v>
      </c>
      <c r="O105" s="318">
        <f>IF(K105&lt;&gt;"",N105*M105,0)</f>
        <v>0</v>
      </c>
      <c r="P105">
        <f>IF(K105&lt;&gt;"",N105,0)</f>
        <v>0</v>
      </c>
    </row>
    <row r="106" spans="1:16" ht="12.75">
      <c r="A106" s="312">
        <v>733</v>
      </c>
      <c r="B106" s="75" t="s">
        <v>296</v>
      </c>
      <c r="C106" s="76" t="s">
        <v>759</v>
      </c>
      <c r="D106" s="77" t="s">
        <v>760</v>
      </c>
      <c r="E106" s="78"/>
      <c r="F106" s="77"/>
      <c r="G106" s="313" t="s">
        <v>122</v>
      </c>
      <c r="H106" s="75"/>
      <c r="I106" s="77"/>
      <c r="J106" s="79">
        <v>1386.92</v>
      </c>
      <c r="K106" s="314"/>
      <c r="L106" s="315" t="s">
        <v>296</v>
      </c>
      <c r="M106" s="316">
        <f>IF(K106&lt;&gt;"",L106-K106,0)</f>
        <v>0</v>
      </c>
      <c r="N106" s="317">
        <v>1386.92</v>
      </c>
      <c r="O106" s="318">
        <f>IF(K106&lt;&gt;"",N106*M106,0)</f>
        <v>0</v>
      </c>
      <c r="P106">
        <f>IF(K106&lt;&gt;"",N106,0)</f>
        <v>0</v>
      </c>
    </row>
    <row r="107" spans="1:16" ht="12.75">
      <c r="A107" s="312">
        <v>734</v>
      </c>
      <c r="B107" s="75" t="s">
        <v>296</v>
      </c>
      <c r="C107" s="76" t="s">
        <v>759</v>
      </c>
      <c r="D107" s="77" t="s">
        <v>760</v>
      </c>
      <c r="E107" s="78"/>
      <c r="F107" s="77"/>
      <c r="G107" s="313" t="s">
        <v>122</v>
      </c>
      <c r="H107" s="75"/>
      <c r="I107" s="77"/>
      <c r="J107" s="79">
        <v>4490.84</v>
      </c>
      <c r="K107" s="314"/>
      <c r="L107" s="315" t="s">
        <v>296</v>
      </c>
      <c r="M107" s="316">
        <f>IF(K107&lt;&gt;"",L107-K107,0)</f>
        <v>0</v>
      </c>
      <c r="N107" s="317">
        <v>4490.84</v>
      </c>
      <c r="O107" s="318">
        <f>IF(K107&lt;&gt;"",N107*M107,0)</f>
        <v>0</v>
      </c>
      <c r="P107">
        <f>IF(K107&lt;&gt;"",N107,0)</f>
        <v>0</v>
      </c>
    </row>
    <row r="108" spans="1:16" ht="12.75">
      <c r="A108" s="312">
        <v>735</v>
      </c>
      <c r="B108" s="75" t="s">
        <v>296</v>
      </c>
      <c r="C108" s="76" t="s">
        <v>761</v>
      </c>
      <c r="D108" s="77" t="s">
        <v>783</v>
      </c>
      <c r="E108" s="78"/>
      <c r="F108" s="77"/>
      <c r="G108" s="313" t="s">
        <v>122</v>
      </c>
      <c r="H108" s="75"/>
      <c r="I108" s="77"/>
      <c r="J108" s="79">
        <v>872.55</v>
      </c>
      <c r="K108" s="314"/>
      <c r="L108" s="315" t="s">
        <v>296</v>
      </c>
      <c r="M108" s="316">
        <f>IF(K108&lt;&gt;"",L108-K108,0)</f>
        <v>0</v>
      </c>
      <c r="N108" s="317">
        <v>872.55</v>
      </c>
      <c r="O108" s="318">
        <f>IF(K108&lt;&gt;"",N108*M108,0)</f>
        <v>0</v>
      </c>
      <c r="P108">
        <f>IF(K108&lt;&gt;"",N108,0)</f>
        <v>0</v>
      </c>
    </row>
    <row r="109" spans="1:16" ht="12.75">
      <c r="A109" s="312">
        <v>736</v>
      </c>
      <c r="B109" s="75" t="s">
        <v>296</v>
      </c>
      <c r="C109" s="76" t="s">
        <v>761</v>
      </c>
      <c r="D109" s="77" t="s">
        <v>760</v>
      </c>
      <c r="E109" s="78"/>
      <c r="F109" s="77"/>
      <c r="G109" s="313" t="s">
        <v>122</v>
      </c>
      <c r="H109" s="75"/>
      <c r="I109" s="77"/>
      <c r="J109" s="79">
        <v>3767.11</v>
      </c>
      <c r="K109" s="314"/>
      <c r="L109" s="315" t="s">
        <v>296</v>
      </c>
      <c r="M109" s="316">
        <f>IF(K109&lt;&gt;"",L109-K109,0)</f>
        <v>0</v>
      </c>
      <c r="N109" s="317">
        <v>3767.11</v>
      </c>
      <c r="O109" s="318">
        <f>IF(K109&lt;&gt;"",N109*M109,0)</f>
        <v>0</v>
      </c>
      <c r="P109">
        <f>IF(K109&lt;&gt;"",N109,0)</f>
        <v>0</v>
      </c>
    </row>
    <row r="110" spans="1:16" ht="12.75">
      <c r="A110" s="312">
        <v>738</v>
      </c>
      <c r="B110" s="75" t="s">
        <v>296</v>
      </c>
      <c r="C110" s="76" t="s">
        <v>784</v>
      </c>
      <c r="D110" s="77" t="s">
        <v>785</v>
      </c>
      <c r="E110" s="78"/>
      <c r="F110" s="77"/>
      <c r="G110" s="313" t="s">
        <v>122</v>
      </c>
      <c r="H110" s="75"/>
      <c r="I110" s="77"/>
      <c r="J110" s="79">
        <v>129.2</v>
      </c>
      <c r="K110" s="314"/>
      <c r="L110" s="315" t="s">
        <v>296</v>
      </c>
      <c r="M110" s="316">
        <f>IF(K110&lt;&gt;"",L110-K110,0)</f>
        <v>0</v>
      </c>
      <c r="N110" s="317">
        <v>129.2</v>
      </c>
      <c r="O110" s="318">
        <f>IF(K110&lt;&gt;"",N110*M110,0)</f>
        <v>0</v>
      </c>
      <c r="P110">
        <f>IF(K110&lt;&gt;"",N110,0)</f>
        <v>0</v>
      </c>
    </row>
    <row r="111" spans="1:16" ht="12.75">
      <c r="A111" s="312">
        <v>739</v>
      </c>
      <c r="B111" s="75" t="s">
        <v>296</v>
      </c>
      <c r="C111" s="76" t="s">
        <v>675</v>
      </c>
      <c r="D111" s="77" t="s">
        <v>762</v>
      </c>
      <c r="E111" s="78"/>
      <c r="F111" s="77"/>
      <c r="G111" s="313" t="s">
        <v>122</v>
      </c>
      <c r="H111" s="75"/>
      <c r="I111" s="77"/>
      <c r="J111" s="79">
        <v>132</v>
      </c>
      <c r="K111" s="314"/>
      <c r="L111" s="315" t="s">
        <v>296</v>
      </c>
      <c r="M111" s="316">
        <f>IF(K111&lt;&gt;"",L111-K111,0)</f>
        <v>0</v>
      </c>
      <c r="N111" s="317">
        <v>132</v>
      </c>
      <c r="O111" s="318">
        <f>IF(K111&lt;&gt;"",N111*M111,0)</f>
        <v>0</v>
      </c>
      <c r="P111">
        <f>IF(K111&lt;&gt;"",N111,0)</f>
        <v>0</v>
      </c>
    </row>
    <row r="112" spans="1:15" ht="12.75">
      <c r="A112" s="312"/>
      <c r="B112" s="75"/>
      <c r="C112" s="76"/>
      <c r="D112" s="77"/>
      <c r="E112" s="78"/>
      <c r="F112" s="77"/>
      <c r="G112" s="313"/>
      <c r="H112" s="75"/>
      <c r="I112" s="77"/>
      <c r="J112" s="79"/>
      <c r="K112" s="319"/>
      <c r="L112" s="320"/>
      <c r="M112" s="321"/>
      <c r="N112" s="322"/>
      <c r="O112" s="323"/>
    </row>
    <row r="113" spans="1:15" ht="12.75">
      <c r="A113" s="312"/>
      <c r="B113" s="75"/>
      <c r="C113" s="76"/>
      <c r="D113" s="77"/>
      <c r="E113" s="78"/>
      <c r="F113" s="77"/>
      <c r="G113" s="313"/>
      <c r="H113" s="75"/>
      <c r="I113" s="77"/>
      <c r="J113" s="79"/>
      <c r="K113" s="319"/>
      <c r="L113" s="320"/>
      <c r="M113" s="324" t="s">
        <v>786</v>
      </c>
      <c r="N113" s="325">
        <f>SUM(P8:P111)</f>
        <v>0</v>
      </c>
      <c r="O113" s="326">
        <f>SUM(O8:O111)</f>
        <v>0</v>
      </c>
    </row>
    <row r="114" spans="1:15" ht="12.75">
      <c r="A114" s="312"/>
      <c r="B114" s="75"/>
      <c r="C114" s="76"/>
      <c r="D114" s="77"/>
      <c r="E114" s="78"/>
      <c r="F114" s="77"/>
      <c r="G114" s="313"/>
      <c r="H114" s="75"/>
      <c r="I114" s="77"/>
      <c r="J114" s="79"/>
      <c r="K114" s="319"/>
      <c r="L114" s="320"/>
      <c r="M114" s="324" t="s">
        <v>787</v>
      </c>
      <c r="N114" s="325"/>
      <c r="O114" s="326">
        <f>IF(N113&lt;&gt;0,O113/N113,0)</f>
        <v>0</v>
      </c>
    </row>
    <row r="115" spans="1:15" ht="12.75">
      <c r="A115" s="312"/>
      <c r="B115" s="75"/>
      <c r="C115" s="76"/>
      <c r="D115" s="77"/>
      <c r="E115" s="78"/>
      <c r="F115" s="77"/>
      <c r="G115" s="313"/>
      <c r="H115" s="75"/>
      <c r="I115" s="77"/>
      <c r="J115" s="79"/>
      <c r="K115" s="319"/>
      <c r="L115" s="320"/>
      <c r="M115" s="324"/>
      <c r="N115" s="325"/>
      <c r="O115" s="326"/>
    </row>
    <row r="116" spans="1:15" ht="12.75">
      <c r="A116" s="312"/>
      <c r="B116" s="75"/>
      <c r="C116" s="76"/>
      <c r="D116" s="77"/>
      <c r="E116" s="78"/>
      <c r="F116" s="77"/>
      <c r="G116" s="313"/>
      <c r="H116" s="75"/>
      <c r="I116" s="77"/>
      <c r="J116" s="79"/>
      <c r="K116" s="319"/>
      <c r="L116" s="320"/>
      <c r="M116" s="324" t="s">
        <v>678</v>
      </c>
      <c r="N116" s="325">
        <f>FattureTempi!AG143</f>
        <v>466242.4800000001</v>
      </c>
      <c r="O116" s="326">
        <f>FattureTempi!AH143</f>
        <v>3540366.02</v>
      </c>
    </row>
    <row r="117" spans="1:15" ht="12.75">
      <c r="A117" s="312"/>
      <c r="B117" s="75"/>
      <c r="C117" s="76"/>
      <c r="D117" s="77"/>
      <c r="E117" s="78"/>
      <c r="F117" s="77"/>
      <c r="G117" s="313"/>
      <c r="H117" s="75"/>
      <c r="I117" s="77"/>
      <c r="J117" s="79"/>
      <c r="K117" s="319"/>
      <c r="L117" s="320"/>
      <c r="M117" s="324" t="s">
        <v>679</v>
      </c>
      <c r="N117" s="325"/>
      <c r="O117" s="326">
        <f>FattureTempi!AH144</f>
        <v>7.593400798657384</v>
      </c>
    </row>
    <row r="118" spans="1:15" ht="12.75">
      <c r="A118" s="312"/>
      <c r="B118" s="75"/>
      <c r="C118" s="76"/>
      <c r="D118" s="77"/>
      <c r="E118" s="78"/>
      <c r="F118" s="77"/>
      <c r="G118" s="313"/>
      <c r="H118" s="75"/>
      <c r="I118" s="77"/>
      <c r="J118" s="79"/>
      <c r="K118" s="319"/>
      <c r="L118" s="320"/>
      <c r="M118" s="324"/>
      <c r="N118" s="325"/>
      <c r="O118" s="326"/>
    </row>
    <row r="119" spans="1:15" ht="12.75">
      <c r="A119" s="312"/>
      <c r="B119" s="75"/>
      <c r="C119" s="76"/>
      <c r="D119" s="77"/>
      <c r="E119" s="78"/>
      <c r="F119" s="77"/>
      <c r="G119" s="313"/>
      <c r="H119" s="75"/>
      <c r="I119" s="77"/>
      <c r="J119" s="79"/>
      <c r="K119" s="319"/>
      <c r="L119" s="320"/>
      <c r="M119" s="327" t="s">
        <v>788</v>
      </c>
      <c r="N119" s="328">
        <f>N116+N113</f>
        <v>466242.4800000001</v>
      </c>
      <c r="O119" s="329">
        <f>O116+O113</f>
        <v>3540366.02</v>
      </c>
    </row>
    <row r="120" spans="1:15" ht="12.75">
      <c r="A120" s="312"/>
      <c r="B120" s="75"/>
      <c r="C120" s="76"/>
      <c r="D120" s="77"/>
      <c r="E120" s="78"/>
      <c r="F120" s="77"/>
      <c r="G120" s="313"/>
      <c r="H120" s="75"/>
      <c r="I120" s="77"/>
      <c r="J120" s="79"/>
      <c r="K120" s="319"/>
      <c r="L120" s="320"/>
      <c r="M120" s="327" t="s">
        <v>789</v>
      </c>
      <c r="N120" s="328"/>
      <c r="O120" s="329">
        <f>(O119/N119)</f>
        <v>7.593400798657384</v>
      </c>
    </row>
    <row r="121" ht="12.75">
      <c r="O121" s="135"/>
    </row>
    <row r="122" spans="9:10" ht="12.75">
      <c r="I122" s="6"/>
      <c r="J122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100</v>
      </c>
      <c r="B5" s="260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98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3" t="s">
        <v>111</v>
      </c>
      <c r="F7" s="274"/>
      <c r="G7" s="274"/>
      <c r="H7" s="97"/>
      <c r="I7" s="184"/>
      <c r="J7" s="183"/>
      <c r="K7" s="97"/>
      <c r="L7" s="174"/>
      <c r="M7" s="182"/>
      <c r="N7" s="268" t="s">
        <v>96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95</v>
      </c>
      <c r="B9" s="267"/>
      <c r="C9" s="175">
        <f>ElencoFatture!O6</f>
        <v>0</v>
      </c>
      <c r="D9" s="176"/>
      <c r="E9" s="261" t="s">
        <v>89</v>
      </c>
      <c r="F9" s="262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93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92</v>
      </c>
      <c r="B11" s="263"/>
      <c r="C11" s="175">
        <f>ElencoFatture!O8</f>
        <v>0</v>
      </c>
      <c r="D11" s="176"/>
      <c r="E11" s="261" t="s">
        <v>89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91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70" t="s">
        <v>87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70" t="s">
        <v>83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110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109</v>
      </c>
      <c r="B5" s="288"/>
      <c r="C5" s="288"/>
      <c r="D5" s="288"/>
      <c r="E5" s="288"/>
      <c r="F5" s="288"/>
      <c r="G5" s="288"/>
      <c r="H5" s="288"/>
      <c r="I5" s="28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95</v>
      </c>
      <c r="D6" s="280"/>
      <c r="E6" s="280"/>
      <c r="F6" s="280"/>
      <c r="G6" s="296"/>
      <c r="H6" s="200">
        <v>0</v>
      </c>
      <c r="I6" s="204"/>
      <c r="J6" s="294" t="s">
        <v>95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93</v>
      </c>
      <c r="D7" s="280"/>
      <c r="E7" s="280"/>
      <c r="F7" s="280"/>
      <c r="G7" s="201"/>
      <c r="H7" s="200">
        <v>0</v>
      </c>
      <c r="I7" s="202"/>
      <c r="J7" s="292" t="s">
        <v>93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92</v>
      </c>
      <c r="D8" s="280"/>
      <c r="E8" s="280"/>
      <c r="F8" s="280"/>
      <c r="G8" s="201"/>
      <c r="H8" s="200">
        <f>H6-H7</f>
        <v>0</v>
      </c>
      <c r="I8" s="198"/>
      <c r="J8" s="290" t="s">
        <v>92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62</v>
      </c>
      <c r="N11" s="234"/>
      <c r="O11" s="234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2021-11-10T16:50:35Z</dcterms:modified>
  <cp:category/>
  <cp:version/>
  <cp:contentType/>
  <cp:contentStatus/>
</cp:coreProperties>
</file>